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cjshare\share1\REICTS\Ghid tineret\Ghid finantare Tineret_ 2022_Dezbatere publica\"/>
    </mc:Choice>
  </mc:AlternateContent>
  <xr:revisionPtr revIDLastSave="0" documentId="13_ncr:1_{94A1DC15-43E7-4948-AD0A-A1E4EE200E05}" xr6:coauthVersionLast="47" xr6:coauthVersionMax="47" xr10:uidLastSave="{00000000-0000-0000-0000-000000000000}"/>
  <bookViews>
    <workbookView xWindow="-120" yWindow="-120" windowWidth="30960" windowHeight="16920" activeTab="2" xr2:uid="{00000000-000D-0000-FFFF-FFFF00000000}"/>
  </bookViews>
  <sheets>
    <sheet name="Decont Tineret 2022" sheetId="15" r:id="rId1"/>
    <sheet name="Categorii cheltuieli" sheetId="14" r:id="rId2"/>
    <sheet name="Demo DECONT &amp; Instructiuni 2022" sheetId="17" r:id="rId3"/>
  </sheets>
  <definedNames>
    <definedName name="_xlnm._FilterDatabase" localSheetId="0" hidden="1">'Decont Tineret 2022'!$A$9:$L$37</definedName>
    <definedName name="_xlnm._FilterDatabase" localSheetId="2" hidden="1">'Demo DECONT &amp; Instructiuni 2022'!$A$9:$L$24</definedName>
    <definedName name="_xlnm.Print_Titles" localSheetId="0">'Decont Tineret 2022'!$8:$8</definedName>
    <definedName name="_xlnm.Print_Titles" localSheetId="2">'Demo DECONT &amp; Instructiuni 2022'!$8:$8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5" l="1"/>
  <c r="N37" i="15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9" i="15"/>
  <c r="U7" i="17" l="1"/>
  <c r="M4" i="17"/>
  <c r="L4" i="17"/>
  <c r="K4" i="17"/>
  <c r="J4" i="17"/>
  <c r="I4" i="17"/>
  <c r="H4" i="17"/>
  <c r="G4" i="17"/>
  <c r="T3" i="17"/>
  <c r="S3" i="17"/>
  <c r="R3" i="17" s="1"/>
  <c r="H3" i="17"/>
  <c r="T2" i="17"/>
  <c r="S2" i="17"/>
  <c r="H2" i="17"/>
  <c r="G2" i="17" s="1"/>
  <c r="I5" i="17" l="1"/>
  <c r="T4" i="17" s="1"/>
  <c r="K5" i="17"/>
  <c r="R2" i="17"/>
  <c r="I6" i="17"/>
  <c r="S4" i="17"/>
  <c r="H2" i="15"/>
  <c r="G2" i="15" s="1"/>
  <c r="H3" i="15"/>
  <c r="G4" i="15"/>
  <c r="M4" i="15"/>
  <c r="H5" i="17" l="1"/>
  <c r="R4" i="17"/>
  <c r="S5" i="17" s="1"/>
  <c r="K6" i="17"/>
  <c r="H6" i="17" s="1"/>
  <c r="T5" i="17" l="1"/>
  <c r="R5" i="17" s="1"/>
  <c r="R12" i="15"/>
  <c r="L4" i="15" l="1"/>
  <c r="K4" i="15"/>
  <c r="J4" i="15"/>
  <c r="I4" i="15"/>
  <c r="H4" i="15"/>
  <c r="I6" i="15" l="1"/>
  <c r="I5" i="15"/>
  <c r="S3" i="15"/>
  <c r="T3" i="15"/>
  <c r="T2" i="15"/>
  <c r="S2" i="15"/>
  <c r="U7" i="15"/>
  <c r="K6" i="15" l="1"/>
  <c r="H6" i="15" s="1"/>
  <c r="R2" i="15"/>
  <c r="R3" i="15"/>
  <c r="R11" i="15"/>
  <c r="R10" i="15"/>
  <c r="R15" i="15" s="1"/>
  <c r="R13" i="15" l="1"/>
  <c r="R17" i="15" l="1"/>
  <c r="R16" i="15"/>
  <c r="K5" i="15"/>
  <c r="H5" i="15" s="1"/>
  <c r="S4" i="15" l="1"/>
  <c r="T4" i="15" l="1"/>
  <c r="S16" i="15" l="1"/>
  <c r="T16" i="15" s="1"/>
  <c r="R4" i="15"/>
  <c r="S17" i="15" l="1"/>
  <c r="T17" i="15" s="1"/>
  <c r="S15" i="15"/>
  <c r="T15" i="15" s="1"/>
  <c r="S5" i="15"/>
  <c r="T5" i="15"/>
  <c r="R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F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F3" authorId="0" shapeId="0" xr:uid="{BC99FBCF-0B2F-462C-AB29-289D5221B56D}">
      <text>
        <r>
          <rPr>
            <b/>
            <sz val="9"/>
            <color indexed="81"/>
            <rFont val="Tahoma"/>
            <family val="2"/>
          </rPr>
          <t>din ELIGIBILE!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 xr:uid="{7BF61D74-936B-4C51-9A19-0E0DCD69D662}">
      <text>
        <r>
          <rPr>
            <b/>
            <sz val="9"/>
            <color indexed="81"/>
            <rFont val="Tahoma"/>
            <family val="2"/>
          </rPr>
          <t>din ELIGIBILE!</t>
        </r>
      </text>
    </comment>
  </commentList>
</comments>
</file>

<file path=xl/sharedStrings.xml><?xml version="1.0" encoding="utf-8"?>
<sst xmlns="http://schemas.openxmlformats.org/spreadsheetml/2006/main" count="139" uniqueCount="89">
  <si>
    <t>Cofinanţare proprie</t>
  </si>
  <si>
    <t xml:space="preserve">Finanţare nerambursabilă </t>
  </si>
  <si>
    <t>Cheltuieli neeligibile</t>
  </si>
  <si>
    <t>Cheltuieli suplimentare</t>
  </si>
  <si>
    <t>Emitentul, Tip doc. plata (factura, bon etc.), Serie si Nr., Data</t>
  </si>
  <si>
    <t xml:space="preserve">Tip document plata (OP, bon etc.). Serie si Nr., Data platii </t>
  </si>
  <si>
    <t>TOTAL ELIGIBILE</t>
  </si>
  <si>
    <t>BUGET</t>
  </si>
  <si>
    <t xml:space="preserve">Recalculare </t>
  </si>
  <si>
    <t>Procent Buget</t>
  </si>
  <si>
    <t>Verificare pocent</t>
  </si>
  <si>
    <t>Categorie</t>
  </si>
  <si>
    <r>
      <t xml:space="preserve">Nr. Crt. </t>
    </r>
    <r>
      <rPr>
        <b/>
        <u/>
        <sz val="9"/>
        <color rgb="FFFF0000"/>
        <rFont val="Calibri"/>
        <family val="2"/>
        <scheme val="minor"/>
      </rPr>
      <t>(linia de buget)</t>
    </r>
  </si>
  <si>
    <t>Denumirea indicatorilor (categorii de cheltuieli)</t>
  </si>
  <si>
    <r>
      <rPr>
        <b/>
        <sz val="12"/>
        <rFont val="Calibri"/>
        <family val="2"/>
        <charset val="238"/>
        <scheme val="minor"/>
      </rPr>
      <t>ELIGIBILE -</t>
    </r>
    <r>
      <rPr>
        <b/>
        <sz val="12"/>
        <color rgb="FFFF0000"/>
        <rFont val="Calibri"/>
        <family val="2"/>
        <scheme val="minor"/>
      </rPr>
      <t xml:space="preserve"> A </t>
    </r>
    <r>
      <rPr>
        <b/>
        <sz val="12"/>
        <rFont val="Calibri"/>
        <family val="2"/>
        <charset val="238"/>
        <scheme val="minor"/>
      </rPr>
      <t xml:space="preserve">- </t>
    </r>
    <r>
      <rPr>
        <b/>
        <sz val="11"/>
        <rFont val="Calibri"/>
        <family val="2"/>
        <charset val="238"/>
        <scheme val="minor"/>
      </rPr>
      <t>TOTAL            (TVA inclus) - lei (B+C+D)</t>
    </r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</si>
  <si>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>B</t>
    </r>
    <r>
      <rPr>
        <b/>
        <sz val="12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Contribuţia proprie - lei</t>
    </r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</si>
  <si>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 xml:space="preserve">C </t>
    </r>
    <r>
      <rPr>
        <b/>
        <sz val="12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Contribuţia atrasă - lei</t>
    </r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</si>
  <si>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>D</t>
    </r>
    <r>
      <rPr>
        <b/>
        <sz val="12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Finanţarea nerambursabilă  - lei      </t>
    </r>
    <r>
      <rPr>
        <b/>
        <sz val="11"/>
        <color rgb="FFFF0000"/>
        <rFont val="Calibri"/>
        <family val="2"/>
        <scheme val="minor"/>
      </rPr>
      <t>(</t>
    </r>
    <r>
      <rPr>
        <b/>
        <sz val="12"/>
        <color rgb="FFFF0000"/>
        <rFont val="Calibri"/>
        <family val="2"/>
        <scheme val="minor"/>
      </rPr>
      <t>A-B-C)</t>
    </r>
  </si>
  <si>
    <r>
      <rPr>
        <b/>
        <sz val="12"/>
        <rFont val="Calibri"/>
        <family val="2"/>
        <charset val="238"/>
        <scheme val="minor"/>
      </rPr>
      <t xml:space="preserve">NEELIGIBILE - </t>
    </r>
    <r>
      <rPr>
        <b/>
        <sz val="12"/>
        <color rgb="FFFF0000"/>
        <rFont val="Calibri"/>
        <family val="2"/>
        <scheme val="minor"/>
      </rPr>
      <t>E</t>
    </r>
    <r>
      <rPr>
        <b/>
        <sz val="12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Cheltuieli neeligibile - lei                                </t>
    </r>
  </si>
  <si>
    <t>F - Cheltuieli suplimentare - lei</t>
  </si>
  <si>
    <r>
      <t>Verificare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scheme val="minor"/>
      </rPr>
      <t>(T-B-C-D-E-F) = 0</t>
    </r>
  </si>
  <si>
    <t>Cofinanţare atrasa</t>
  </si>
  <si>
    <t>Buget aprobat</t>
  </si>
  <si>
    <t>Transa finala</t>
  </si>
  <si>
    <t>Transa 1 avans</t>
  </si>
  <si>
    <t>Cofinanţare proprie + atrasa</t>
  </si>
  <si>
    <t>LEI / Procente</t>
  </si>
  <si>
    <t xml:space="preserve">Procent finantare contract </t>
  </si>
  <si>
    <t>Cheltuieli efectuate</t>
  </si>
  <si>
    <t>Procent finantare chetuieli</t>
  </si>
  <si>
    <t xml:space="preserve">a.3.3. Manag. Proiect </t>
  </si>
  <si>
    <t>g.2. Cheltuieli adm.</t>
  </si>
  <si>
    <t>Valori decont</t>
  </si>
  <si>
    <t>Conditii:</t>
  </si>
  <si>
    <t>b dotari</t>
  </si>
  <si>
    <t>b dotari ≤ 20%</t>
  </si>
  <si>
    <t>Valoare</t>
  </si>
  <si>
    <t>Diferenta fata de 20% din decont recalcula</t>
  </si>
  <si>
    <t>a33 + e+ g2 ≤ 20%</t>
  </si>
  <si>
    <t>e + g1+ g2 ≤ 20%</t>
  </si>
  <si>
    <t>pt. OK</t>
  </si>
  <si>
    <t>g.1. Cheltuieli de personal</t>
  </si>
  <si>
    <r>
      <t>T -</t>
    </r>
    <r>
      <rPr>
        <b/>
        <sz val="11"/>
        <rFont val="Calibri"/>
        <family val="2"/>
        <scheme val="minor"/>
      </rPr>
      <t xml:space="preserve"> Valoarea PLATITA (cu TVA Inclus)- lei </t>
    </r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</si>
  <si>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</si>
  <si>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</si>
  <si>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</si>
  <si>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</si>
  <si>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</si>
  <si>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</si>
  <si>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</si>
  <si>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</si>
  <si>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</si>
  <si>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</si>
  <si>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</si>
  <si>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</si>
  <si>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</si>
  <si>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</si>
  <si>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</si>
  <si>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</si>
  <si>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</si>
  <si>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</si>
  <si>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</si>
  <si>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</si>
  <si>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Activit.</t>
  </si>
  <si>
    <t>Detaliere cheltuiala</t>
  </si>
  <si>
    <t>TOTAL CHELTUIELI</t>
  </si>
  <si>
    <t>Recalculare sume</t>
  </si>
  <si>
    <t>a. Cheltuieli de masa</t>
  </si>
  <si>
    <t xml:space="preserve">d. Alte cheltuieli </t>
  </si>
  <si>
    <r>
      <t xml:space="preserve">Nr. Crt. </t>
    </r>
    <r>
      <rPr>
        <b/>
        <u/>
        <sz val="12"/>
        <color rgb="FFFF0000"/>
        <rFont val="Calibri"/>
        <family val="2"/>
        <scheme val="minor"/>
      </rPr>
      <t>(linia de buget)</t>
    </r>
  </si>
  <si>
    <r>
      <t>T -</t>
    </r>
    <r>
      <rPr>
        <b/>
        <sz val="12"/>
        <rFont val="Calibri"/>
        <family val="2"/>
        <scheme val="minor"/>
      </rPr>
      <t xml:space="preserve"> Valoarea PLATITA (cu TVA Inclus)- lei </t>
    </r>
  </si>
  <si>
    <r>
      <t>ELIGIBILE -</t>
    </r>
    <r>
      <rPr>
        <b/>
        <sz val="12"/>
        <color rgb="FFFF0000"/>
        <rFont val="Calibri"/>
        <family val="2"/>
        <scheme val="minor"/>
      </rPr>
      <t xml:space="preserve"> A </t>
    </r>
    <r>
      <rPr>
        <b/>
        <sz val="12"/>
        <rFont val="Calibri"/>
        <family val="2"/>
        <charset val="238"/>
        <scheme val="minor"/>
      </rPr>
      <t>- TOTAL            (TVA inclus) - lei (B+C+D)</t>
    </r>
  </si>
  <si>
    <r>
      <t xml:space="preserve">ELIGIBILE - </t>
    </r>
    <r>
      <rPr>
        <b/>
        <sz val="12"/>
        <color rgb="FFFF0000"/>
        <rFont val="Calibri"/>
        <family val="2"/>
        <scheme val="minor"/>
      </rPr>
      <t>B</t>
    </r>
    <r>
      <rPr>
        <b/>
        <sz val="12"/>
        <rFont val="Calibri"/>
        <family val="2"/>
        <charset val="238"/>
        <scheme val="minor"/>
      </rPr>
      <t xml:space="preserve"> - Contribuţia proprie - lei</t>
    </r>
  </si>
  <si>
    <r>
      <t xml:space="preserve">ELIGIBILE - </t>
    </r>
    <r>
      <rPr>
        <b/>
        <sz val="12"/>
        <color rgb="FFFF0000"/>
        <rFont val="Calibri"/>
        <family val="2"/>
        <scheme val="minor"/>
      </rPr>
      <t xml:space="preserve">C </t>
    </r>
    <r>
      <rPr>
        <b/>
        <sz val="12"/>
        <rFont val="Calibri"/>
        <family val="2"/>
        <charset val="238"/>
        <scheme val="minor"/>
      </rPr>
      <t>- Contribuţia atrasă - lei</t>
    </r>
  </si>
  <si>
    <r>
      <t xml:space="preserve">ELIGIBILE - </t>
    </r>
    <r>
      <rPr>
        <b/>
        <sz val="12"/>
        <color rgb="FFFF0000"/>
        <rFont val="Calibri"/>
        <family val="2"/>
        <scheme val="minor"/>
      </rPr>
      <t>D</t>
    </r>
    <r>
      <rPr>
        <b/>
        <sz val="12"/>
        <rFont val="Calibri"/>
        <family val="2"/>
        <charset val="238"/>
        <scheme val="minor"/>
      </rPr>
      <t xml:space="preserve"> - Finanţarea nerambursabilă  - lei      </t>
    </r>
    <r>
      <rPr>
        <b/>
        <sz val="12"/>
        <color rgb="FFFF0000"/>
        <rFont val="Calibri"/>
        <family val="2"/>
        <scheme val="minor"/>
      </rPr>
      <t>(A-B-C)</t>
    </r>
  </si>
  <si>
    <r>
      <t xml:space="preserve">NEELIGIBILE - </t>
    </r>
    <r>
      <rPr>
        <b/>
        <sz val="12"/>
        <color rgb="FFFF0000"/>
        <rFont val="Calibri"/>
        <family val="2"/>
        <scheme val="minor"/>
      </rPr>
      <t>E</t>
    </r>
    <r>
      <rPr>
        <b/>
        <sz val="12"/>
        <rFont val="Calibri"/>
        <family val="2"/>
        <charset val="238"/>
        <scheme val="minor"/>
      </rPr>
      <t xml:space="preserve"> - Cheltuieli neeligibile - lei                                </t>
    </r>
  </si>
  <si>
    <r>
      <t>Verificare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scheme val="minor"/>
      </rPr>
      <t>(T-B-C-D-E-F) = 0</t>
    </r>
  </si>
  <si>
    <t>SC X SRL</t>
  </si>
  <si>
    <t>OP 2/03.01.2022</t>
  </si>
  <si>
    <t>masa (10 pers x 2 zile)</t>
  </si>
  <si>
    <t>OP 1/01.01.2021</t>
  </si>
  <si>
    <t>Fagull</t>
  </si>
  <si>
    <t>OP 2/03.01.2023</t>
  </si>
  <si>
    <t>OP 2/03.01.2024</t>
  </si>
  <si>
    <t>masa servita</t>
  </si>
  <si>
    <t>cazare 30 nopti</t>
  </si>
  <si>
    <t>transpot Brasov - Fagaras</t>
  </si>
  <si>
    <t>b. Cheltuieli cazare</t>
  </si>
  <si>
    <t>c. Cheltuieli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</si>
</sst>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61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u/>
      <sz val="9"/>
      <name val="Calibri"/>
      <family val="2"/>
      <charset val="238"/>
      <scheme val="minor"/>
    </font>
    <font>
      <b/>
      <u/>
      <sz val="9"/>
      <color rgb="FFFF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2"/>
      <name val="Times New Roman"/>
      <family val="1"/>
    </font>
    <font>
      <sz val="12"/>
      <name val="Calibri"/>
      <family val="2"/>
      <charset val="238"/>
      <scheme val="minor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6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10" applyNumberFormat="0" applyAlignment="0" applyProtection="0"/>
    <xf numFmtId="0" fontId="29" fillId="5" borderId="0" applyNumberFormat="0" applyBorder="0" applyAlignment="0" applyProtection="0"/>
    <xf numFmtId="0" fontId="28" fillId="6" borderId="0" applyNumberFormat="0" applyBorder="0" applyAlignment="0" applyProtection="0"/>
    <xf numFmtId="0" fontId="7" fillId="7" borderId="0" applyNumberFormat="0" applyBorder="0" applyAlignment="0" applyProtection="0"/>
  </cellStyleXfs>
  <cellXfs count="103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7" xfId="1" applyBorder="1"/>
    <xf numFmtId="0" fontId="11" fillId="0" borderId="7" xfId="1" applyFont="1" applyBorder="1"/>
    <xf numFmtId="0" fontId="10" fillId="0" borderId="0" xfId="0" applyFont="1" applyAlignment="1">
      <alignment wrapText="1"/>
    </xf>
    <xf numFmtId="0" fontId="13" fillId="3" borderId="0" xfId="3" applyAlignment="1">
      <alignment wrapText="1"/>
    </xf>
    <xf numFmtId="0" fontId="0" fillId="0" borderId="0" xfId="0" applyAlignment="1">
      <alignment wrapText="1"/>
    </xf>
    <xf numFmtId="0" fontId="6" fillId="2" borderId="0" xfId="2" applyAlignment="1">
      <alignment wrapText="1"/>
    </xf>
    <xf numFmtId="0" fontId="14" fillId="4" borderId="10" xfId="4" applyAlignment="1">
      <alignment wrapText="1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" fontId="17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wrapText="1"/>
    </xf>
    <xf numFmtId="4" fontId="13" fillId="3" borderId="0" xfId="3" applyNumberFormat="1" applyBorder="1" applyAlignment="1">
      <alignment horizontal="center" vertical="center"/>
    </xf>
    <xf numFmtId="4" fontId="7" fillId="7" borderId="0" xfId="7" applyNumberForma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left" vertical="center" wrapText="1"/>
    </xf>
    <xf numFmtId="4" fontId="1" fillId="0" borderId="2" xfId="1" applyNumberFormat="1" applyBorder="1" applyAlignment="1">
      <alignment horizontal="left" vertical="center" wrapText="1"/>
    </xf>
    <xf numFmtId="4" fontId="1" fillId="0" borderId="3" xfId="1" applyNumberFormat="1" applyBorder="1" applyAlignment="1">
      <alignment horizontal="left" vertical="center" wrapText="1"/>
    </xf>
    <xf numFmtId="4" fontId="11" fillId="0" borderId="4" xfId="1" applyNumberFormat="1" applyFont="1" applyBorder="1" applyAlignment="1">
      <alignment horizontal="left" vertical="center" wrapText="1"/>
    </xf>
    <xf numFmtId="4" fontId="1" fillId="0" borderId="5" xfId="1" applyNumberFormat="1" applyBorder="1" applyAlignment="1">
      <alignment horizontal="left" vertical="center" wrapText="1"/>
    </xf>
    <xf numFmtId="4" fontId="1" fillId="0" borderId="6" xfId="1" applyNumberFormat="1" applyBorder="1" applyAlignment="1">
      <alignment horizontal="left" vertical="center" wrapText="1"/>
    </xf>
    <xf numFmtId="4" fontId="12" fillId="0" borderId="1" xfId="1" applyNumberFormat="1" applyFont="1" applyBorder="1" applyAlignment="1">
      <alignment horizontal="left" vertical="center" wrapText="1"/>
    </xf>
    <xf numFmtId="4" fontId="12" fillId="0" borderId="2" xfId="1" applyNumberFormat="1" applyFont="1" applyBorder="1" applyAlignment="1">
      <alignment horizontal="left" vertical="center" wrapText="1"/>
    </xf>
    <xf numFmtId="4" fontId="12" fillId="0" borderId="4" xfId="1" applyNumberFormat="1" applyFont="1" applyBorder="1" applyAlignment="1">
      <alignment horizontal="left" vertical="center" wrapText="1"/>
    </xf>
    <xf numFmtId="4" fontId="12" fillId="0" borderId="5" xfId="1" applyNumberFormat="1" applyFont="1" applyBorder="1" applyAlignment="1">
      <alignment horizontal="left" vertical="center" wrapText="1"/>
    </xf>
    <xf numFmtId="4" fontId="12" fillId="0" borderId="6" xfId="1" applyNumberFormat="1" applyFont="1" applyBorder="1" applyAlignment="1">
      <alignment horizontal="left" vertical="center" wrapText="1"/>
    </xf>
    <xf numFmtId="4" fontId="1" fillId="0" borderId="1" xfId="1" applyNumberFormat="1" applyBorder="1" applyAlignment="1">
      <alignment horizontal="left" vertical="center" wrapText="1"/>
    </xf>
    <xf numFmtId="4" fontId="11" fillId="0" borderId="7" xfId="1" applyNumberFormat="1" applyFont="1" applyBorder="1" applyAlignment="1">
      <alignment horizontal="left" vertical="center" wrapText="1"/>
    </xf>
    <xf numFmtId="4" fontId="11" fillId="0" borderId="8" xfId="1" applyNumberFormat="1" applyFont="1" applyBorder="1" applyAlignment="1">
      <alignment horizontal="left" vertical="center" wrapText="1"/>
    </xf>
    <xf numFmtId="4" fontId="11" fillId="0" borderId="9" xfId="1" applyNumberFormat="1" applyFont="1" applyBorder="1" applyAlignment="1">
      <alignment horizontal="left" vertical="center" wrapText="1"/>
    </xf>
    <xf numFmtId="4" fontId="0" fillId="0" borderId="0" xfId="0" applyNumberForma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left" vertical="center" wrapText="1"/>
    </xf>
    <xf numFmtId="4" fontId="9" fillId="0" borderId="0" xfId="1" applyNumberFormat="1" applyFont="1" applyFill="1" applyBorder="1" applyAlignment="1">
      <alignment vertical="center" wrapText="1"/>
    </xf>
    <xf numFmtId="4" fontId="13" fillId="3" borderId="0" xfId="3" applyNumberFormat="1" applyBorder="1" applyAlignment="1">
      <alignment horizontal="left" vertical="center" wrapText="1"/>
    </xf>
    <xf numFmtId="4" fontId="7" fillId="7" borderId="0" xfId="7" applyNumberFormat="1" applyBorder="1" applyAlignment="1">
      <alignment horizontal="left" vertical="center" wrapText="1"/>
    </xf>
    <xf numFmtId="0" fontId="13" fillId="3" borderId="0" xfId="3" applyBorder="1"/>
    <xf numFmtId="0" fontId="28" fillId="6" borderId="0" xfId="6" applyBorder="1"/>
    <xf numFmtId="0" fontId="6" fillId="2" borderId="0" xfId="2" applyBorder="1"/>
    <xf numFmtId="4" fontId="0" fillId="0" borderId="0" xfId="0" applyNumberFormat="1" applyFill="1" applyBorder="1" applyAlignment="1">
      <alignment vertical="center"/>
    </xf>
    <xf numFmtId="4" fontId="29" fillId="5" borderId="3" xfId="5" applyNumberFormat="1" applyBorder="1" applyAlignment="1">
      <alignment horizontal="left" vertical="center" wrapText="1"/>
    </xf>
    <xf numFmtId="0" fontId="11" fillId="0" borderId="8" xfId="1" applyFont="1" applyBorder="1"/>
    <xf numFmtId="0" fontId="0" fillId="0" borderId="9" xfId="0" applyFill="1" applyBorder="1" applyAlignment="1">
      <alignment vertical="center"/>
    </xf>
    <xf numFmtId="0" fontId="30" fillId="3" borderId="0" xfId="3" applyFont="1" applyBorder="1"/>
    <xf numFmtId="0" fontId="31" fillId="0" borderId="0" xfId="0" applyFont="1" applyFill="1" applyBorder="1" applyAlignment="1">
      <alignment vertical="center"/>
    </xf>
    <xf numFmtId="0" fontId="30" fillId="3" borderId="0" xfId="3" applyFont="1" applyBorder="1" applyAlignment="1">
      <alignment vertical="center"/>
    </xf>
    <xf numFmtId="0" fontId="32" fillId="2" borderId="0" xfId="2" applyFont="1" applyBorder="1" applyAlignment="1">
      <alignment wrapText="1"/>
    </xf>
    <xf numFmtId="0" fontId="0" fillId="0" borderId="0" xfId="0" applyAlignment="1" applyProtection="1">
      <alignment horizontal="left" vertical="center" wrapText="1"/>
      <protection locked="0"/>
    </xf>
    <xf numFmtId="4" fontId="12" fillId="0" borderId="11" xfId="1" applyNumberFormat="1" applyFont="1" applyBorder="1" applyAlignment="1">
      <alignment horizontal="left" vertical="center" wrapText="1"/>
    </xf>
    <xf numFmtId="4" fontId="12" fillId="0" borderId="0" xfId="1" applyNumberFormat="1" applyFont="1" applyBorder="1" applyAlignment="1">
      <alignment horizontal="left" vertical="center" wrapText="1"/>
    </xf>
    <xf numFmtId="4" fontId="12" fillId="0" borderId="12" xfId="1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4" fontId="3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8" fillId="0" borderId="0" xfId="1" applyFont="1" applyFill="1" applyBorder="1" applyAlignment="1">
      <alignment vertical="center"/>
    </xf>
    <xf numFmtId="4" fontId="39" fillId="0" borderId="7" xfId="1" applyNumberFormat="1" applyFont="1" applyBorder="1" applyAlignment="1">
      <alignment horizontal="left" vertical="center" wrapText="1"/>
    </xf>
    <xf numFmtId="4" fontId="39" fillId="0" borderId="8" xfId="1" applyNumberFormat="1" applyFont="1" applyBorder="1" applyAlignment="1">
      <alignment horizontal="left" vertical="center" wrapText="1"/>
    </xf>
    <xf numFmtId="4" fontId="39" fillId="0" borderId="9" xfId="1" applyNumberFormat="1" applyFont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horizontal="left" vertical="center" wrapText="1"/>
      <protection locked="0"/>
    </xf>
    <xf numFmtId="4" fontId="37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0" fontId="45" fillId="0" borderId="0" xfId="1" applyFont="1" applyFill="1" applyBorder="1" applyAlignment="1">
      <alignment vertical="center"/>
    </xf>
    <xf numFmtId="0" fontId="37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4" fontId="37" fillId="0" borderId="7" xfId="1" applyNumberFormat="1" applyFont="1" applyBorder="1" applyAlignment="1">
      <alignment horizontal="left" vertical="center" wrapText="1"/>
    </xf>
    <xf numFmtId="4" fontId="37" fillId="0" borderId="8" xfId="1" applyNumberFormat="1" applyFont="1" applyBorder="1" applyAlignment="1">
      <alignment horizontal="left" vertical="center" wrapText="1"/>
    </xf>
    <xf numFmtId="4" fontId="37" fillId="0" borderId="9" xfId="1" applyNumberFormat="1" applyFont="1" applyBorder="1" applyAlignment="1">
      <alignment horizontal="left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0" xfId="0" applyNumberFormat="1" applyFill="1" applyBorder="1" applyAlignment="1" applyProtection="1">
      <alignment horizontal="left" vertical="center" wrapText="1"/>
      <protection locked="0"/>
    </xf>
    <xf numFmtId="4" fontId="2" fillId="8" borderId="0" xfId="0" applyNumberFormat="1" applyFont="1" applyFill="1" applyBorder="1" applyAlignment="1">
      <alignment horizontal="center" vertical="center"/>
    </xf>
  </cellXfs>
  <cellStyles count="8">
    <cellStyle name="20% - Accent1" xfId="6" builtinId="30"/>
    <cellStyle name="Accent2" xfId="7" builtinId="33"/>
    <cellStyle name="Bad" xfId="5" builtinId="27"/>
    <cellStyle name="Calculation" xfId="4" builtinId="22"/>
    <cellStyle name="Good" xfId="2" builtinId="26"/>
    <cellStyle name="Neutral" xfId="3" builtinId="28"/>
    <cellStyle name="Normal" xfId="0" builtinId="0"/>
    <cellStyle name="Normal 2" xfId="1" xr:uid="{00000000-0005-0000-0000-000008000000}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strike val="0"/>
        <outline val="0"/>
        <shadow val="0"/>
        <vertAlign val="baseline"/>
        <sz val="12"/>
        <color auto="1"/>
        <charset val="238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strike val="0"/>
        <outline val="0"/>
        <shadow val="0"/>
        <vertAlign val="baseline"/>
        <sz val="12"/>
        <color auto="1"/>
        <charset val="238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auto="1"/>
        <name val="Calibri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vertAlign val="baseline"/>
        <sz val="12"/>
        <color auto="1"/>
        <charset val="238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434340</xdr:colOff>
      <xdr:row>3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4602480" cy="9601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Nr. Contract _____  din ________</a:t>
          </a:r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434340</xdr:colOff>
      <xdr:row>3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9970513-7D6E-438D-8479-AF5AE6E45E3B}"/>
            </a:ext>
          </a:extLst>
        </xdr:cNvPr>
        <xdr:cNvSpPr txBox="1"/>
      </xdr:nvSpPr>
      <xdr:spPr>
        <a:xfrm>
          <a:off x="0" y="0"/>
          <a:ext cx="5120640" cy="13849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Nr. Contract _____  din ________</a:t>
          </a:r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  <xdr:twoCellAnchor>
    <xdr:from>
      <xdr:col>4</xdr:col>
      <xdr:colOff>0</xdr:colOff>
      <xdr:row>29</xdr:row>
      <xdr:rowOff>0</xdr:rowOff>
    </xdr:from>
    <xdr:to>
      <xdr:col>12</xdr:col>
      <xdr:colOff>191644</xdr:colOff>
      <xdr:row>35</xdr:row>
      <xdr:rowOff>53428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5D8AB13D-B100-4550-A2A9-4BCCE2FD0FA2}"/>
            </a:ext>
          </a:extLst>
        </xdr:cNvPr>
        <xdr:cNvSpPr/>
      </xdr:nvSpPr>
      <xdr:spPr>
        <a:xfrm>
          <a:off x="4687957" y="18834652"/>
          <a:ext cx="8217491" cy="1196428"/>
        </a:xfrm>
        <a:prstGeom prst="wedgeRoundRectCallout">
          <a:avLst>
            <a:gd name="adj1" fmla="val -86184"/>
            <a:gd name="adj2" fmla="val -613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Atentie:</a:t>
          </a:r>
          <a:r>
            <a:rPr lang="en-US" sz="2000" baseline="0"/>
            <a:t> sumele din tabel sunt cu titlu de exemplu!</a:t>
          </a:r>
          <a:endParaRPr lang="ro-RO" sz="2000"/>
        </a:p>
      </xdr:txBody>
    </xdr:sp>
    <xdr:clientData/>
  </xdr:twoCellAnchor>
  <xdr:twoCellAnchor>
    <xdr:from>
      <xdr:col>0</xdr:col>
      <xdr:colOff>358588</xdr:colOff>
      <xdr:row>40</xdr:row>
      <xdr:rowOff>134471</xdr:rowOff>
    </xdr:from>
    <xdr:to>
      <xdr:col>8</xdr:col>
      <xdr:colOff>16958</xdr:colOff>
      <xdr:row>78</xdr:row>
      <xdr:rowOff>180982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B003753-DDD9-49EB-9250-2CFE32F785B9}"/>
            </a:ext>
          </a:extLst>
        </xdr:cNvPr>
        <xdr:cNvSpPr txBox="1"/>
      </xdr:nvSpPr>
      <xdr:spPr>
        <a:xfrm>
          <a:off x="358588" y="21078265"/>
          <a:ext cx="8701517" cy="72855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Instructiuni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endParaRPr lang="ro-RO">
            <a:effectLst/>
          </a:endParaRPr>
        </a:p>
        <a:p>
          <a:pPr algn="ctr"/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DECONTUL IN 3 PASI:</a:t>
          </a:r>
          <a:endParaRPr lang="ro-RO" sz="1400">
            <a:solidFill>
              <a:srgbClr val="FF0000"/>
            </a:solidFill>
            <a:effectLst/>
          </a:endParaRPr>
        </a:p>
        <a:p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1:</a:t>
          </a:r>
          <a:endParaRPr lang="ro-RO" sz="1400">
            <a:solidFill>
              <a:srgbClr val="FF0000"/>
            </a:solidFill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Salveaza acest fisier pe calculatorul tau cu urmatoarea denumire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en-US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Nr.Contract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_201</a:t>
          </a:r>
          <a:r>
            <a:rPr lang="ro-R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unde "Nr. Contract" - numarul contractului de finantare pentru acest proiect</a:t>
          </a:r>
          <a:endParaRPr lang="ro-RO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(ex.: daca aveti contractul nr. 17.251 / 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pentru proiectul dvs. fisierul va avea urmatoarea denumire dupa salvare: "17251_201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.xls")</a:t>
          </a:r>
        </a:p>
        <a:p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2:</a:t>
          </a:r>
          <a:endParaRPr lang="ro-RO" sz="1400" b="1" u="sng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Citeste si urmeaza instructiunile de mai jos: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❶</a:t>
          </a:r>
          <a:r>
            <a:rPr lang="ro-R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completeza de catre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beneficiarul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contractului </a:t>
          </a:r>
          <a:r>
            <a:rPr lang="ro-RO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 datele cerut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e: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denumirea sa / nr. de contract / titlul proiectului</a:t>
          </a:r>
        </a:p>
        <a:p>
          <a:r>
            <a:rPr lang="ro-RO" sz="1100" b="0"/>
            <a:t>❷</a:t>
          </a:r>
          <a:r>
            <a:rPr lang="en-US" sz="1100" b="0"/>
            <a:t> - se</a:t>
          </a:r>
          <a:r>
            <a:rPr lang="en-US" sz="1100" b="0" baseline="0"/>
            <a:t> completeaza de catre beneficiarul contractului cu sumele din bugetul aprobat, pentru fiecare categorie in parte precum si Total Eligibile</a:t>
          </a:r>
        </a:p>
        <a:p>
          <a:r>
            <a:rPr lang="en-US" sz="1100" b="0" baseline="0"/>
            <a:t>❸ - campuri care se calculeaza automat pe baza valorilor introduse de dumneavoastra (formule incluse)</a:t>
          </a:r>
        </a:p>
        <a:p>
          <a:endParaRPr lang="en-US" sz="1100" b="0" baseline="0"/>
        </a:p>
        <a:p>
          <a:r>
            <a:rPr lang="en-US" sz="1100" b="1" baseline="0">
              <a:solidFill>
                <a:sysClr val="windowText" lastClr="000000"/>
              </a:solidFill>
            </a:rPr>
            <a:t>INTRODUCEREA UNEI CIFRE IN COLOANA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"Plata din linia de buget  nr.:"  SUB ULTIMUL RAND COMPLETAT GENEREAZA AUTOMAT O NOUA LINIE A CERERII DE RAMBURSARE!</a:t>
          </a:r>
          <a:endParaRPr lang="en-US" sz="1100" b="1" baseline="0">
            <a:solidFill>
              <a:sysClr val="windowText" lastClr="000000"/>
            </a:solidFill>
          </a:endParaRPr>
        </a:p>
        <a:p>
          <a:endParaRPr lang="ro-RO" sz="1100" b="0" baseline="0"/>
        </a:p>
        <a:p>
          <a:r>
            <a:rPr lang="ro-RO" sz="1100" b="1" baseline="0">
              <a:solidFill>
                <a:srgbClr val="FF0000"/>
              </a:solidFill>
            </a:rPr>
            <a:t>INTRODUCETI DATELE IN FORMULAR IN ORDINEA CRESCATOARE A LINIILOR DE BUGET!</a:t>
          </a:r>
          <a:endParaRPr lang="en-US" sz="1100" b="1" baseline="0">
            <a:solidFill>
              <a:srgbClr val="FF0000"/>
            </a:solidFill>
          </a:endParaRPr>
        </a:p>
        <a:p>
          <a:endParaRPr lang="ro-RO" sz="1100" b="0" baseline="0"/>
        </a:p>
        <a:p>
          <a:r>
            <a:rPr lang="en-US" sz="1100" b="0" baseline="0"/>
            <a:t>Completarea campurilor din formular (urmariti capul de tabel / denumirea coloanelor):</a:t>
          </a:r>
        </a:p>
        <a:p>
          <a:r>
            <a:rPr lang="en-US" sz="1100" b="0" baseline="0"/>
            <a:t>1. "Plata din linia de buget  nr.:" - notati din ce linie de buget a fost facuta plata;</a:t>
          </a:r>
        </a:p>
        <a:p>
          <a:r>
            <a:rPr lang="en-US" sz="1100" b="0" baseline="0"/>
            <a:t>2. "Acţiunea/ activitatea:";  "Categorie de cheltuieli" - se alege din lista (la fel ca la intocmirea bugetului)</a:t>
          </a:r>
        </a:p>
        <a:p>
          <a:r>
            <a:rPr lang="en-US" sz="1100" b="0" baseline="0"/>
            <a:t>3. "Emitentul, Tip doc. plata (factura, bon etc.), Serie si Nr., Data" si "Tip document plata (OP, bon etc.). Serie si Nr., Data platii" - completati datele solicitate in celula. Pentru decont urmariti cerintele din "Anexa 3. Cerinte decont sport";</a:t>
          </a:r>
        </a:p>
        <a:p>
          <a:r>
            <a:rPr lang="en-US" sz="1100" b="0" baseline="0"/>
            <a:t>4. "Valoarea PLATITA (cu TVA Inclus)- lei " = valoarea mentionata in factura, bon consum etc.</a:t>
          </a:r>
        </a:p>
        <a:p>
          <a:r>
            <a:rPr lang="en-US" sz="1100" b="0" baseline="0"/>
            <a:t>5. "A - ELIGIBILE - Cofinanţare proprie (lei); B - ELIGIBILE - Finanţare nerambursabilă (lei); C - NEELIGIBILE Cheltuieli neeligibile (lei)" - reprezinta valorile mentionate in bugetul aprobat pentru acea linie bugetara;</a:t>
          </a:r>
        </a:p>
        <a:p>
          <a:r>
            <a:rPr lang="en-US" sz="1100" b="0" baseline="0"/>
            <a:t>6. "D - Cheltuieli suplimentare - lei" - sume cheltuite in plus de beneficiarul contractului, neprevazute in bugetul aprobat.</a:t>
          </a:r>
        </a:p>
        <a:p>
          <a:r>
            <a:rPr lang="en-US" sz="1100" b="0" baseline="0"/>
            <a:t>7.  "VERIFICARE: Valoarea PLATITA - (A+B+C+D) = 0" - caseta de verificare pe linie. Pentru valori diferite de 0 (zero) celula va afisa culoarea rosie.</a:t>
          </a:r>
        </a:p>
        <a:p>
          <a:endParaRPr lang="en-US" sz="1100" b="0" baseline="0"/>
        </a:p>
        <a:p>
          <a:r>
            <a:rPr lang="en-US" sz="1400" b="1" u="sng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PASUL 3:</a:t>
          </a:r>
          <a:endParaRPr lang="en-US" sz="1400" b="1" baseline="0">
            <a:solidFill>
              <a:srgbClr val="FF0000"/>
            </a:solidFill>
          </a:endParaRPr>
        </a:p>
        <a:p>
          <a:r>
            <a:rPr lang="en-US" sz="1100" b="1" baseline="0"/>
            <a:t>ATENTIE</a:t>
          </a:r>
          <a:r>
            <a:rPr lang="en-US" sz="1100" b="0" baseline="0"/>
            <a:t>!</a:t>
          </a:r>
        </a:p>
        <a:p>
          <a:r>
            <a:rPr lang="en-US" sz="1100" b="0" baseline="0"/>
            <a:t>Dupa finalizare tipariti si semnati. Prezentati pentru decont si varianta editabila (fisierul)</a:t>
          </a:r>
        </a:p>
        <a:p>
          <a:r>
            <a:rPr lang="en-US" sz="1100" b="0" baseline="0"/>
            <a:t>Intocmirea acestui formular completeza dosarul cererii de rambursare (Opis, documente de plata in copie etc.) - asa cum sunt mentiunile din Ghidul solicitantului.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Pentru informatii suplimentare nu ezitati sa ne contactati. (</a:t>
          </a:r>
          <a:r>
            <a:rPr lang="en-US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sugestie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inainte de a ne contacta recititi prezentele instructiuni si mentiunile din Anexa 3 Cerinte decont)</a:t>
          </a:r>
          <a:endParaRPr lang="ro-RO">
            <a:effectLst/>
          </a:endParaRPr>
        </a:p>
        <a:p>
          <a:endParaRPr lang="en-US" sz="1100" b="0" baseline="0"/>
        </a:p>
        <a:p>
          <a:endParaRPr lang="ro-RO" sz="1100" b="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8:N37" totalsRowShown="0" headerRowDxfId="37" dataDxfId="36">
  <tableColumns count="14">
    <tableColumn id="1" xr3:uid="{00000000-0010-0000-0000-000001000000}" name="Nr. Crt. (linia de buget)" dataDxfId="35"/>
    <tableColumn id="2" xr3:uid="{00000000-0010-0000-0000-000002000000}" name="Activit." dataDxfId="34"/>
    <tableColumn id="3" xr3:uid="{00000000-0010-0000-0000-000003000000}" name="Denumirea indicatorilor (categorii de cheltuieli)" dataDxfId="33"/>
    <tableColumn id="15" xr3:uid="{01AC3CF1-7208-4594-8152-E696EFD2BAAC}" name="Detaliere cheltuiala" dataDxfId="32"/>
    <tableColumn id="5" xr3:uid="{00000000-0010-0000-0000-000005000000}" name="Emitentul, Tip doc. plata (factura, bon etc.), Serie si Nr., Data" dataDxfId="31"/>
    <tableColumn id="6" xr3:uid="{00000000-0010-0000-0000-000006000000}" name="Tip document plata (OP, bon etc.). Serie si Nr., Data platii " dataDxfId="30"/>
    <tableColumn id="8" xr3:uid="{00000000-0010-0000-0000-000008000000}" name="T - Valoarea PLATITA (cu TVA Inclus)- lei " dataDxfId="29"/>
    <tableColumn id="9" xr3:uid="{00000000-0010-0000-0000-000009000000}" name="ELIGIBILE - A - TOTAL            (TVA inclus) - lei (B+C+D)" dataDxfId="28">
      <calculatedColumnFormula>I9+J9+K9</calculatedColumnFormula>
    </tableColumn>
    <tableColumn id="10" xr3:uid="{00000000-0010-0000-0000-00000A000000}" name="ELIGIBILE - B - Contribuţia proprie - lei" dataDxfId="27"/>
    <tableColumn id="11" xr3:uid="{00000000-0010-0000-0000-00000B000000}" name="ELIGIBILE - C - Contribuţia atrasă - lei" dataDxfId="26"/>
    <tableColumn id="12" xr3:uid="{00000000-0010-0000-0000-00000C000000}" name="ELIGIBILE - D - Finanţarea nerambursabilă  - lei      (A-B-C)" dataDxfId="25"/>
    <tableColumn id="13" xr3:uid="{00000000-0010-0000-0000-00000D000000}" name="NEELIGIBILE - E - Cheltuieli neeligibile - lei                                " dataDxfId="24"/>
    <tableColumn id="7" xr3:uid="{00000000-0010-0000-0000-000007000000}" name="F - Cheltuieli suplimentare - lei" dataDxfId="23"/>
    <tableColumn id="14" xr3:uid="{00000000-0010-0000-0000-00000E000000}" name="Verificare (T-B-C-D-E-F) = 0" dataDxfId="22">
      <calculatedColumnFormula>G9-I9-J9-K9-L9-M9</calculatedColumnFormula>
    </tableColumn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ADB00E-F27E-4894-801F-17E4FE6DB8B4}" name="Table13" displayName="Table13" ref="A8:N24" totalsRowShown="0" headerRowDxfId="15" dataDxfId="14">
  <tableColumns count="14">
    <tableColumn id="1" xr3:uid="{B0B55EC1-F4D2-4A3B-A9F8-2EAFB1CE6B2E}" name="Nr. Crt. (linia de buget)" dataDxfId="13"/>
    <tableColumn id="2" xr3:uid="{7133F065-1E6F-4B78-A005-AC2CD86D26D4}" name="Activit." dataDxfId="12"/>
    <tableColumn id="3" xr3:uid="{68999056-65E5-4BDE-A82F-21136128FF6D}" name="Denumirea indicatorilor (categorii de cheltuieli)" dataDxfId="11"/>
    <tableColumn id="15" xr3:uid="{3F151C99-50C7-461C-ABDD-689589836348}" name="Detaliere cheltuiala" dataDxfId="10"/>
    <tableColumn id="5" xr3:uid="{468FF56D-931D-4026-8300-F2782370CCA9}" name="Emitentul, Tip doc. plata (factura, bon etc.), Serie si Nr., Data" dataDxfId="9"/>
    <tableColumn id="6" xr3:uid="{27BD11D2-4FCA-4D7C-90E7-C2F6CE2C0BED}" name="Tip document plata (OP, bon etc.). Serie si Nr., Data platii " dataDxfId="8"/>
    <tableColumn id="8" xr3:uid="{0E453F87-F2D1-4382-BE98-51A93F948911}" name="T - Valoarea PLATITA (cu TVA Inclus)- lei " dataDxfId="7"/>
    <tableColumn id="9" xr3:uid="{0045EAE4-79B3-405B-932C-31EF026088C4}" name="ELIGIBILE - A - TOTAL            (TVA inclus) - lei (B+C+D)" dataDxfId="6">
      <calculatedColumnFormula>I9+J9+K9</calculatedColumnFormula>
    </tableColumn>
    <tableColumn id="10" xr3:uid="{9F9624DA-27E6-4386-9C5B-CB80C9552DD6}" name="ELIGIBILE - B - Contribuţia proprie - lei" dataDxfId="5"/>
    <tableColumn id="11" xr3:uid="{3D42FB8F-C936-4F7D-96CA-D167603D77FB}" name="ELIGIBILE - C - Contribuţia atrasă - lei" dataDxfId="4"/>
    <tableColumn id="12" xr3:uid="{F82E9242-3213-40B5-821C-912288A71ADF}" name="ELIGIBILE - D - Finanţarea nerambursabilă  - lei      (A-B-C)" dataDxfId="3"/>
    <tableColumn id="13" xr3:uid="{9056760E-C8A9-4E15-9812-6A1171711513}" name="NEELIGIBILE - E - Cheltuieli neeligibile - lei                                " dataDxfId="2"/>
    <tableColumn id="7" xr3:uid="{F411EE00-E2D8-47C8-8994-7BCDFD57297A}" name="F - Cheltuieli suplimentare - lei" dataDxfId="1"/>
    <tableColumn id="14" xr3:uid="{6C72276D-E3FF-4839-A8BA-0ABC68831151}" name="Verificare (T-B-C-D-E-F) = 0" dataDxfId="0">
      <calculatedColumnFormula>G9-I9-J9-K9-L9-M9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XEU37"/>
  <sheetViews>
    <sheetView topLeftCell="A22" zoomScale="115" zoomScaleNormal="115" zoomScalePageLayoutView="40" workbookViewId="0">
      <selection activeCell="C37" sqref="C37"/>
    </sheetView>
  </sheetViews>
  <sheetFormatPr defaultColWidth="48.85546875" defaultRowHeight="15" x14ac:dyDescent="0.25"/>
  <cols>
    <col min="1" max="1" width="6" style="13" customWidth="1"/>
    <col min="2" max="2" width="9.5703125" style="14" bestFit="1" customWidth="1"/>
    <col min="3" max="3" width="21.28515625" style="15" customWidth="1"/>
    <col min="4" max="4" width="16.7109375" style="14" customWidth="1"/>
    <col min="5" max="5" width="19.7109375" style="30" customWidth="1"/>
    <col min="6" max="7" width="17.85546875" style="28" customWidth="1"/>
    <col min="8" max="10" width="13.28515625" style="28" customWidth="1"/>
    <col min="11" max="11" width="15" style="28" customWidth="1"/>
    <col min="12" max="12" width="13.28515625" style="28" customWidth="1"/>
    <col min="13" max="13" width="15.28515625" style="28" bestFit="1" customWidth="1"/>
    <col min="14" max="14" width="10.42578125" style="5" customWidth="1"/>
    <col min="15" max="15" width="12.85546875" style="17" customWidth="1"/>
    <col min="16" max="16" width="14" style="17" customWidth="1"/>
    <col min="17" max="17" width="26.140625" style="17" hidden="1" customWidth="1"/>
    <col min="18" max="18" width="12.7109375" style="17" hidden="1" customWidth="1"/>
    <col min="19" max="19" width="17" style="17" hidden="1" customWidth="1"/>
    <col min="20" max="20" width="15" style="17" hidden="1" customWidth="1"/>
    <col min="21" max="21" width="11.7109375" style="17" hidden="1" customWidth="1"/>
    <col min="22" max="16372" width="36.5703125" style="17" customWidth="1"/>
    <col min="16373" max="16373" width="13" style="17" customWidth="1"/>
    <col min="16374" max="16374" width="48.85546875" style="17"/>
    <col min="16375" max="16375" width="1.140625" style="17" customWidth="1"/>
    <col min="16376" max="16384" width="48.85546875" style="31"/>
  </cols>
  <sheetData>
    <row r="1" spans="1:21" ht="43.5" thickBot="1" x14ac:dyDescent="0.3">
      <c r="E1" s="16"/>
      <c r="F1" s="55" t="s">
        <v>26</v>
      </c>
      <c r="G1" s="33" t="s">
        <v>65</v>
      </c>
      <c r="H1" s="33" t="s">
        <v>6</v>
      </c>
      <c r="I1" s="33" t="s">
        <v>0</v>
      </c>
      <c r="J1" s="33" t="s">
        <v>21</v>
      </c>
      <c r="K1" s="33" t="s">
        <v>1</v>
      </c>
      <c r="L1" s="33" t="s">
        <v>2</v>
      </c>
      <c r="M1" s="34" t="s">
        <v>3</v>
      </c>
      <c r="P1" s="1"/>
      <c r="Q1" s="6"/>
      <c r="R1" s="35" t="s">
        <v>6</v>
      </c>
      <c r="S1" s="35" t="s">
        <v>25</v>
      </c>
      <c r="T1" s="35" t="s">
        <v>1</v>
      </c>
      <c r="U1" s="1"/>
    </row>
    <row r="2" spans="1:21" x14ac:dyDescent="0.25">
      <c r="E2" s="16"/>
      <c r="F2" s="56" t="s">
        <v>22</v>
      </c>
      <c r="G2" s="36">
        <f>H2+L2</f>
        <v>45585</v>
      </c>
      <c r="H2" s="36">
        <f>SUM(I2:K2)</f>
        <v>45585</v>
      </c>
      <c r="I2" s="36">
        <v>29285</v>
      </c>
      <c r="J2" s="36">
        <v>800</v>
      </c>
      <c r="K2" s="36">
        <v>15500</v>
      </c>
      <c r="L2" s="36"/>
      <c r="M2" s="36"/>
      <c r="P2" s="2"/>
      <c r="Q2" s="38" t="s">
        <v>7</v>
      </c>
      <c r="R2" s="39">
        <f>S2+T2</f>
        <v>45585</v>
      </c>
      <c r="S2" s="39">
        <f>I2+J2</f>
        <v>30085</v>
      </c>
      <c r="T2" s="40">
        <f>K2</f>
        <v>15500</v>
      </c>
      <c r="U2" s="2"/>
    </row>
    <row r="3" spans="1:21" ht="30.75" thickBot="1" x14ac:dyDescent="0.3">
      <c r="E3" s="16"/>
      <c r="F3" s="56" t="s">
        <v>27</v>
      </c>
      <c r="G3" s="36"/>
      <c r="H3" s="36">
        <f>SUM(I3:K3)</f>
        <v>100</v>
      </c>
      <c r="I3" s="36">
        <v>66</v>
      </c>
      <c r="J3" s="36"/>
      <c r="K3" s="36">
        <v>34</v>
      </c>
      <c r="L3" s="36"/>
      <c r="M3" s="36"/>
      <c r="P3" s="2"/>
      <c r="Q3" s="41" t="s">
        <v>9</v>
      </c>
      <c r="R3" s="42">
        <f>S3+T3</f>
        <v>100</v>
      </c>
      <c r="S3" s="42">
        <f>I3+J3</f>
        <v>66</v>
      </c>
      <c r="T3" s="43">
        <f>K3</f>
        <v>34</v>
      </c>
      <c r="U3" s="2"/>
    </row>
    <row r="4" spans="1:21" ht="30" x14ac:dyDescent="0.25">
      <c r="E4" s="16"/>
      <c r="F4" s="57" t="s">
        <v>28</v>
      </c>
      <c r="G4" s="37">
        <f t="shared" ref="G4:M4" si="0">SUM(G9:G519)</f>
        <v>5000</v>
      </c>
      <c r="H4" s="37">
        <f t="shared" si="0"/>
        <v>5000</v>
      </c>
      <c r="I4" s="37">
        <f t="shared" si="0"/>
        <v>1000</v>
      </c>
      <c r="J4" s="37">
        <f t="shared" si="0"/>
        <v>1000</v>
      </c>
      <c r="K4" s="37">
        <f t="shared" si="0"/>
        <v>3000</v>
      </c>
      <c r="L4" s="37">
        <f t="shared" si="0"/>
        <v>0</v>
      </c>
      <c r="M4" s="37">
        <f t="shared" si="0"/>
        <v>0</v>
      </c>
      <c r="N4" s="19"/>
      <c r="P4" s="2"/>
      <c r="Q4" s="44" t="s">
        <v>8</v>
      </c>
      <c r="R4" s="45">
        <f>S4+T4</f>
        <v>4620</v>
      </c>
      <c r="S4" s="45">
        <f>S3*(I4+J4)%</f>
        <v>1320</v>
      </c>
      <c r="T4" s="62">
        <f>IF((I5+J5)&lt;S3,H4*(I3+J3)%,"OK")</f>
        <v>3300</v>
      </c>
      <c r="U4" s="2"/>
    </row>
    <row r="5" spans="1:21" s="17" customFormat="1" ht="30.75" thickBot="1" x14ac:dyDescent="0.3">
      <c r="A5" s="13"/>
      <c r="B5" s="14"/>
      <c r="C5" s="15"/>
      <c r="D5" s="14"/>
      <c r="E5" s="16"/>
      <c r="F5" s="57" t="s">
        <v>29</v>
      </c>
      <c r="G5" s="37"/>
      <c r="H5" s="37">
        <f>SUM(I5:K5)</f>
        <v>100</v>
      </c>
      <c r="I5" s="37">
        <f>(I4+J4)/H4*100</f>
        <v>40</v>
      </c>
      <c r="J5" s="37"/>
      <c r="K5" s="37">
        <f>K4*100/H4</f>
        <v>60</v>
      </c>
      <c r="L5" s="37"/>
      <c r="M5" s="37"/>
      <c r="N5" s="19"/>
      <c r="P5" s="2"/>
      <c r="Q5" s="46" t="s">
        <v>10</v>
      </c>
      <c r="R5" s="47">
        <f>S5+T5</f>
        <v>490</v>
      </c>
      <c r="S5" s="47">
        <f>R4/S4*100</f>
        <v>350</v>
      </c>
      <c r="T5" s="48">
        <f>R4/T4*100</f>
        <v>140</v>
      </c>
      <c r="U5" s="2" t="s">
        <v>40</v>
      </c>
    </row>
    <row r="6" spans="1:21" s="17" customFormat="1" ht="15.75" thickBot="1" x14ac:dyDescent="0.3">
      <c r="A6" s="13"/>
      <c r="B6" s="14"/>
      <c r="C6" s="15"/>
      <c r="D6" s="14"/>
      <c r="E6" s="16"/>
      <c r="F6" s="57" t="s">
        <v>66</v>
      </c>
      <c r="G6" s="37"/>
      <c r="H6" s="37">
        <f>SUM(I6:K6)</f>
        <v>5000</v>
      </c>
      <c r="I6" s="37">
        <f>I3*H4/100</f>
        <v>3300</v>
      </c>
      <c r="J6" s="37"/>
      <c r="K6" s="37">
        <f>H4-I6</f>
        <v>1700</v>
      </c>
      <c r="L6" s="37"/>
      <c r="M6" s="37"/>
      <c r="N6" s="19"/>
      <c r="P6" s="2"/>
      <c r="Q6" s="70"/>
      <c r="R6" s="71"/>
      <c r="S6" s="71"/>
      <c r="T6" s="72"/>
      <c r="U6" s="2"/>
    </row>
    <row r="7" spans="1:21" s="17" customFormat="1" ht="24" thickBot="1" x14ac:dyDescent="0.3">
      <c r="A7" s="13"/>
      <c r="B7" s="14"/>
      <c r="C7" s="15"/>
      <c r="D7" s="14"/>
      <c r="E7" s="16"/>
      <c r="F7" s="18"/>
      <c r="G7" s="18"/>
      <c r="H7" s="18"/>
      <c r="I7" s="18"/>
      <c r="J7" s="18"/>
      <c r="K7" s="18"/>
      <c r="L7" s="18"/>
      <c r="M7" s="18"/>
      <c r="N7" s="19"/>
      <c r="P7" s="2"/>
      <c r="Q7" s="49" t="s">
        <v>24</v>
      </c>
      <c r="R7" s="39"/>
      <c r="S7" s="39"/>
      <c r="T7" s="40">
        <v>1000</v>
      </c>
      <c r="U7" s="4">
        <f>T7</f>
        <v>1000</v>
      </c>
    </row>
    <row r="8" spans="1:21" s="27" customFormat="1" ht="62.25" thickBot="1" x14ac:dyDescent="0.3">
      <c r="A8" s="20" t="s">
        <v>12</v>
      </c>
      <c r="B8" s="21" t="s">
        <v>63</v>
      </c>
      <c r="C8" s="22" t="s">
        <v>13</v>
      </c>
      <c r="D8" s="23" t="s">
        <v>64</v>
      </c>
      <c r="E8" s="24" t="s">
        <v>4</v>
      </c>
      <c r="F8" s="25" t="s">
        <v>5</v>
      </c>
      <c r="G8" s="32" t="s">
        <v>42</v>
      </c>
      <c r="H8" s="25" t="s">
        <v>14</v>
      </c>
      <c r="I8" s="25" t="s">
        <v>15</v>
      </c>
      <c r="J8" s="25" t="s">
        <v>16</v>
      </c>
      <c r="K8" s="25" t="s">
        <v>17</v>
      </c>
      <c r="L8" s="25" t="s">
        <v>18</v>
      </c>
      <c r="M8" s="25" t="s">
        <v>19</v>
      </c>
      <c r="N8" s="26" t="s">
        <v>20</v>
      </c>
      <c r="P8" s="2"/>
      <c r="Q8" s="50" t="s">
        <v>23</v>
      </c>
      <c r="R8" s="51"/>
      <c r="S8" s="51"/>
      <c r="T8" s="52"/>
      <c r="U8" s="2"/>
    </row>
    <row r="9" spans="1:21" s="17" customFormat="1" ht="30" x14ac:dyDescent="0.25">
      <c r="A9" s="29">
        <v>1</v>
      </c>
      <c r="B9" s="69" t="s">
        <v>53</v>
      </c>
      <c r="C9" s="69" t="s">
        <v>67</v>
      </c>
      <c r="D9" s="69" t="s">
        <v>79</v>
      </c>
      <c r="E9" s="16" t="s">
        <v>81</v>
      </c>
      <c r="F9" s="28" t="s">
        <v>80</v>
      </c>
      <c r="G9" s="28">
        <v>5000</v>
      </c>
      <c r="H9" s="99">
        <f t="shared" ref="H9:H36" si="1">I9+J9+K9</f>
        <v>5000</v>
      </c>
      <c r="I9" s="28">
        <v>1000</v>
      </c>
      <c r="J9" s="28">
        <v>1000</v>
      </c>
      <c r="K9" s="28">
        <v>3000</v>
      </c>
      <c r="L9" s="28">
        <v>0</v>
      </c>
      <c r="M9" s="28">
        <v>0</v>
      </c>
      <c r="N9" s="5">
        <f>G9-I9-J9-K9-L9-M9</f>
        <v>0</v>
      </c>
      <c r="P9" s="3"/>
      <c r="Q9" s="58"/>
      <c r="R9" s="54" t="s">
        <v>32</v>
      </c>
      <c r="S9" s="54"/>
      <c r="T9" s="54"/>
      <c r="U9" s="3"/>
    </row>
    <row r="10" spans="1:21" s="17" customFormat="1" x14ac:dyDescent="0.25">
      <c r="A10" s="29">
        <v>2</v>
      </c>
      <c r="B10" s="69" t="s">
        <v>45</v>
      </c>
      <c r="C10" s="69" t="s">
        <v>67</v>
      </c>
      <c r="D10" s="69"/>
      <c r="E10" s="16"/>
      <c r="F10" s="28"/>
      <c r="G10" s="28"/>
      <c r="H10" s="99">
        <f t="shared" si="1"/>
        <v>0</v>
      </c>
      <c r="I10" s="28"/>
      <c r="J10" s="28"/>
      <c r="K10" s="28"/>
      <c r="L10" s="28"/>
      <c r="M10" s="28"/>
      <c r="N10" s="5">
        <f t="shared" ref="N10:N36" si="2">G10-I10-J10-K10-L10-M10</f>
        <v>0</v>
      </c>
      <c r="P10" s="3"/>
      <c r="Q10" s="58" t="s">
        <v>34</v>
      </c>
      <c r="R10" s="54">
        <f>SUMIFS(Table1[ELIGIBILE - D - Finanţarea nerambursabilă  - lei      (A-B-C)],Table1[Denumirea indicatorilor (categorii de cheltuieli)],"b. Achiziţionarea de dotări")</f>
        <v>0</v>
      </c>
      <c r="S10" s="54"/>
      <c r="T10" s="54"/>
      <c r="U10" s="3"/>
    </row>
    <row r="11" spans="1:21" s="17" customFormat="1" x14ac:dyDescent="0.25">
      <c r="A11" s="29">
        <v>3</v>
      </c>
      <c r="B11" s="69"/>
      <c r="C11" s="69" t="s">
        <v>67</v>
      </c>
      <c r="D11" s="69"/>
      <c r="E11" s="16"/>
      <c r="F11" s="28"/>
      <c r="G11" s="28"/>
      <c r="H11" s="99">
        <f t="shared" si="1"/>
        <v>0</v>
      </c>
      <c r="I11" s="28"/>
      <c r="J11" s="28"/>
      <c r="K11" s="28"/>
      <c r="L11" s="28"/>
      <c r="M11" s="28"/>
      <c r="N11" s="5">
        <f t="shared" si="2"/>
        <v>0</v>
      </c>
      <c r="Q11" s="59" t="s">
        <v>30</v>
      </c>
      <c r="R11" s="53" t="e">
        <f>SUMIFS(Table1[ELIGIBILE - D - Finanţarea nerambursabilă  - lei      (A-B-C)],#REF!,"a.3.3. Manag. Proiect - prestari servicii")</f>
        <v>#REF!</v>
      </c>
      <c r="S11" s="53"/>
      <c r="T11" s="53"/>
    </row>
    <row r="12" spans="1:21" s="17" customFormat="1" x14ac:dyDescent="0.25">
      <c r="A12" s="13">
        <v>4</v>
      </c>
      <c r="B12" s="69"/>
      <c r="C12" s="69" t="s">
        <v>87</v>
      </c>
      <c r="D12" s="69"/>
      <c r="E12" s="16"/>
      <c r="F12" s="28"/>
      <c r="G12" s="28"/>
      <c r="H12" s="99">
        <f t="shared" si="1"/>
        <v>0</v>
      </c>
      <c r="I12" s="28"/>
      <c r="J12" s="28"/>
      <c r="K12" s="28"/>
      <c r="L12" s="28"/>
      <c r="M12" s="28"/>
      <c r="N12" s="5">
        <f t="shared" si="2"/>
        <v>0</v>
      </c>
      <c r="Q12" s="68" t="s">
        <v>41</v>
      </c>
      <c r="R12" s="53" t="e">
        <f>SUMIFS(Table1[ELIGIBILE - D - Finanţarea nerambursabilă  - lei      (A-B-C)],#REF!,"g.1. Cheltuieli de personal")</f>
        <v>#REF!</v>
      </c>
      <c r="S12" s="53"/>
      <c r="T12" s="53"/>
    </row>
    <row r="13" spans="1:21" s="17" customFormat="1" ht="15.75" thickBot="1" x14ac:dyDescent="0.3">
      <c r="A13" s="29">
        <v>5</v>
      </c>
      <c r="B13" s="69"/>
      <c r="C13" s="69" t="s">
        <v>88</v>
      </c>
      <c r="D13" s="69"/>
      <c r="E13" s="16"/>
      <c r="F13" s="28"/>
      <c r="G13" s="28"/>
      <c r="H13" s="99">
        <f t="shared" si="1"/>
        <v>0</v>
      </c>
      <c r="I13" s="28"/>
      <c r="J13" s="28"/>
      <c r="K13" s="28"/>
      <c r="L13" s="28"/>
      <c r="M13" s="28"/>
      <c r="N13" s="5">
        <f t="shared" si="2"/>
        <v>0</v>
      </c>
      <c r="Q13" s="60" t="s">
        <v>31</v>
      </c>
      <c r="R13" s="53" t="e">
        <f>SUMIFS(Table1[ELIGIBILE - D - Finanţarea nerambursabilă  - lei      (A-B-C)],#REF!,"g.2. Cheltuieli administrative")</f>
        <v>#REF!</v>
      </c>
      <c r="S13" s="53"/>
      <c r="T13" s="53"/>
    </row>
    <row r="14" spans="1:21" s="17" customFormat="1" ht="15.75" thickBot="1" x14ac:dyDescent="0.3">
      <c r="A14" s="29">
        <v>6</v>
      </c>
      <c r="B14" s="69"/>
      <c r="C14" s="69"/>
      <c r="D14" s="69"/>
      <c r="E14" s="16"/>
      <c r="F14" s="28"/>
      <c r="G14" s="28"/>
      <c r="H14" s="99">
        <f t="shared" si="1"/>
        <v>0</v>
      </c>
      <c r="I14" s="28"/>
      <c r="J14" s="28"/>
      <c r="K14" s="28"/>
      <c r="L14" s="28"/>
      <c r="M14" s="28"/>
      <c r="N14" s="5">
        <f t="shared" si="2"/>
        <v>0</v>
      </c>
      <c r="Q14" s="7" t="s">
        <v>33</v>
      </c>
      <c r="R14" s="63" t="s">
        <v>36</v>
      </c>
      <c r="S14" s="63" t="s">
        <v>37</v>
      </c>
      <c r="T14" s="64"/>
    </row>
    <row r="15" spans="1:21" s="17" customFormat="1" ht="15.75" x14ac:dyDescent="0.25">
      <c r="A15" s="13">
        <v>7</v>
      </c>
      <c r="B15" s="69"/>
      <c r="C15" s="69"/>
      <c r="D15" s="69"/>
      <c r="E15" s="16"/>
      <c r="F15" s="28"/>
      <c r="G15" s="28"/>
      <c r="H15" s="99">
        <f t="shared" si="1"/>
        <v>0</v>
      </c>
      <c r="I15" s="28"/>
      <c r="J15" s="28"/>
      <c r="K15" s="28"/>
      <c r="L15" s="28"/>
      <c r="M15" s="28"/>
      <c r="N15" s="5">
        <f t="shared" si="2"/>
        <v>0</v>
      </c>
      <c r="Q15" s="65" t="s">
        <v>35</v>
      </c>
      <c r="R15" s="61">
        <f>R10</f>
        <v>0</v>
      </c>
      <c r="S15" s="61" t="e">
        <f>R15-#REF!</f>
        <v>#REF!</v>
      </c>
      <c r="T15" s="17" t="e">
        <f>IF(S15&gt;#REF!,"Depasire","OK")</f>
        <v>#REF!</v>
      </c>
    </row>
    <row r="16" spans="1:21" ht="15.75" x14ac:dyDescent="0.25">
      <c r="A16" s="29">
        <v>8</v>
      </c>
      <c r="B16" s="69"/>
      <c r="C16" s="69"/>
      <c r="D16" s="69"/>
      <c r="E16" s="16"/>
      <c r="H16" s="99">
        <f t="shared" si="1"/>
        <v>0</v>
      </c>
      <c r="N16" s="5">
        <f t="shared" si="2"/>
        <v>0</v>
      </c>
      <c r="Q16" s="66" t="s">
        <v>38</v>
      </c>
      <c r="R16" s="61" t="e">
        <f>R11+R13+#REF!</f>
        <v>#REF!</v>
      </c>
      <c r="S16" s="61" t="e">
        <f>R16-#REF!</f>
        <v>#REF!</v>
      </c>
      <c r="T16" s="17" t="e">
        <f>IF(S16&gt;#REF!,"Depasire","OK")</f>
        <v>#REF!</v>
      </c>
    </row>
    <row r="17" spans="1:20" ht="15.75" x14ac:dyDescent="0.25">
      <c r="A17" s="29">
        <v>9</v>
      </c>
      <c r="B17" s="69"/>
      <c r="C17" s="69"/>
      <c r="D17" s="69"/>
      <c r="E17" s="16"/>
      <c r="H17" s="99">
        <f t="shared" si="1"/>
        <v>0</v>
      </c>
      <c r="N17" s="5">
        <f t="shared" si="2"/>
        <v>0</v>
      </c>
      <c r="Q17" s="67" t="s">
        <v>39</v>
      </c>
      <c r="R17" s="61" t="e">
        <f>#REF!+R12+R13</f>
        <v>#REF!</v>
      </c>
      <c r="S17" s="61" t="e">
        <f>R17-#REF!</f>
        <v>#REF!</v>
      </c>
      <c r="T17" s="17" t="e">
        <f>IF(S17&gt;#REF!,"Depasire","OK")</f>
        <v>#REF!</v>
      </c>
    </row>
    <row r="18" spans="1:20" x14ac:dyDescent="0.25">
      <c r="A18" s="13">
        <v>10</v>
      </c>
      <c r="B18" s="69"/>
      <c r="C18" s="69"/>
      <c r="D18" s="69"/>
      <c r="E18" s="16"/>
      <c r="H18" s="99">
        <f t="shared" si="1"/>
        <v>0</v>
      </c>
      <c r="N18" s="5">
        <f t="shared" si="2"/>
        <v>0</v>
      </c>
    </row>
    <row r="19" spans="1:20" x14ac:dyDescent="0.25">
      <c r="A19" s="29">
        <v>11</v>
      </c>
      <c r="B19" s="69"/>
      <c r="C19" s="69"/>
      <c r="D19" s="69"/>
      <c r="E19" s="16"/>
      <c r="H19" s="99">
        <f t="shared" si="1"/>
        <v>0</v>
      </c>
      <c r="N19" s="5">
        <f t="shared" si="2"/>
        <v>0</v>
      </c>
    </row>
    <row r="20" spans="1:20" x14ac:dyDescent="0.25">
      <c r="A20" s="29">
        <v>12</v>
      </c>
      <c r="B20" s="69"/>
      <c r="C20" s="69"/>
      <c r="D20" s="69"/>
      <c r="E20" s="16"/>
      <c r="H20" s="99">
        <f t="shared" si="1"/>
        <v>0</v>
      </c>
      <c r="N20" s="5">
        <f t="shared" si="2"/>
        <v>0</v>
      </c>
    </row>
    <row r="21" spans="1:20" x14ac:dyDescent="0.25">
      <c r="A21" s="13">
        <v>13</v>
      </c>
      <c r="B21" s="69"/>
      <c r="C21" s="69"/>
      <c r="D21" s="69"/>
      <c r="E21" s="16"/>
      <c r="H21" s="99">
        <f t="shared" si="1"/>
        <v>0</v>
      </c>
      <c r="N21" s="5">
        <f t="shared" si="2"/>
        <v>0</v>
      </c>
    </row>
    <row r="22" spans="1:20" x14ac:dyDescent="0.25">
      <c r="A22" s="29">
        <v>14</v>
      </c>
      <c r="B22" s="69"/>
      <c r="C22" s="69"/>
      <c r="D22" s="69"/>
      <c r="E22" s="16"/>
      <c r="H22" s="99">
        <f t="shared" si="1"/>
        <v>0</v>
      </c>
      <c r="N22" s="5">
        <f t="shared" si="2"/>
        <v>0</v>
      </c>
    </row>
    <row r="23" spans="1:20" x14ac:dyDescent="0.25">
      <c r="A23" s="29">
        <v>15</v>
      </c>
      <c r="B23" s="69"/>
      <c r="C23" s="69"/>
      <c r="D23" s="69"/>
      <c r="E23" s="16"/>
      <c r="H23" s="99">
        <f t="shared" si="1"/>
        <v>0</v>
      </c>
      <c r="N23" s="5">
        <f t="shared" si="2"/>
        <v>0</v>
      </c>
    </row>
    <row r="24" spans="1:20" x14ac:dyDescent="0.25">
      <c r="A24" s="13">
        <v>16</v>
      </c>
      <c r="B24" s="69"/>
      <c r="C24" s="69"/>
      <c r="D24" s="69"/>
      <c r="E24" s="16"/>
      <c r="H24" s="99">
        <f t="shared" si="1"/>
        <v>0</v>
      </c>
      <c r="N24" s="5">
        <f t="shared" si="2"/>
        <v>0</v>
      </c>
    </row>
    <row r="25" spans="1:20" x14ac:dyDescent="0.25">
      <c r="A25" s="29">
        <v>17</v>
      </c>
      <c r="B25" s="69"/>
      <c r="C25" s="69"/>
      <c r="D25" s="69"/>
      <c r="E25" s="16"/>
      <c r="H25" s="99">
        <f t="shared" si="1"/>
        <v>0</v>
      </c>
      <c r="N25" s="5">
        <f t="shared" si="2"/>
        <v>0</v>
      </c>
    </row>
    <row r="26" spans="1:20" x14ac:dyDescent="0.25">
      <c r="A26" s="29">
        <v>18</v>
      </c>
      <c r="B26" s="69"/>
      <c r="C26" s="69"/>
      <c r="D26" s="69"/>
      <c r="E26" s="16"/>
      <c r="H26" s="99">
        <f t="shared" si="1"/>
        <v>0</v>
      </c>
      <c r="N26" s="5">
        <f t="shared" si="2"/>
        <v>0</v>
      </c>
    </row>
    <row r="27" spans="1:20" x14ac:dyDescent="0.25">
      <c r="A27" s="13">
        <v>19</v>
      </c>
      <c r="B27" s="69"/>
      <c r="C27" s="69"/>
      <c r="D27" s="69"/>
      <c r="E27" s="16"/>
      <c r="H27" s="99">
        <f t="shared" si="1"/>
        <v>0</v>
      </c>
      <c r="N27" s="5">
        <f t="shared" si="2"/>
        <v>0</v>
      </c>
    </row>
    <row r="28" spans="1:20" x14ac:dyDescent="0.25">
      <c r="A28" s="29">
        <v>20</v>
      </c>
      <c r="B28" s="69"/>
      <c r="C28" s="69"/>
      <c r="D28" s="69"/>
      <c r="E28" s="16"/>
      <c r="H28" s="99">
        <f t="shared" si="1"/>
        <v>0</v>
      </c>
      <c r="N28" s="5">
        <f t="shared" si="2"/>
        <v>0</v>
      </c>
    </row>
    <row r="29" spans="1:20" x14ac:dyDescent="0.25">
      <c r="A29" s="29">
        <v>21</v>
      </c>
      <c r="B29" s="69"/>
      <c r="C29" s="69"/>
      <c r="D29" s="69"/>
      <c r="E29" s="16"/>
      <c r="H29" s="99">
        <f t="shared" si="1"/>
        <v>0</v>
      </c>
      <c r="N29" s="5">
        <f t="shared" si="2"/>
        <v>0</v>
      </c>
    </row>
    <row r="30" spans="1:20" x14ac:dyDescent="0.25">
      <c r="A30" s="13">
        <v>22</v>
      </c>
      <c r="B30" s="69"/>
      <c r="C30" s="69"/>
      <c r="D30" s="69"/>
      <c r="E30" s="16"/>
      <c r="H30" s="99">
        <f t="shared" si="1"/>
        <v>0</v>
      </c>
      <c r="N30" s="5">
        <f t="shared" si="2"/>
        <v>0</v>
      </c>
    </row>
    <row r="31" spans="1:20" x14ac:dyDescent="0.25">
      <c r="A31" s="29">
        <v>23</v>
      </c>
      <c r="B31" s="69"/>
      <c r="C31" s="69"/>
      <c r="D31" s="69"/>
      <c r="E31" s="16"/>
      <c r="H31" s="99">
        <f t="shared" si="1"/>
        <v>0</v>
      </c>
      <c r="N31" s="5">
        <f t="shared" si="2"/>
        <v>0</v>
      </c>
    </row>
    <row r="32" spans="1:20" x14ac:dyDescent="0.25">
      <c r="A32" s="29">
        <v>24</v>
      </c>
      <c r="B32" s="69"/>
      <c r="C32" s="69"/>
      <c r="D32" s="69"/>
      <c r="E32" s="16"/>
      <c r="H32" s="99">
        <f t="shared" si="1"/>
        <v>0</v>
      </c>
      <c r="N32" s="5">
        <f t="shared" si="2"/>
        <v>0</v>
      </c>
    </row>
    <row r="33" spans="1:14" x14ac:dyDescent="0.25">
      <c r="A33" s="13">
        <v>25</v>
      </c>
      <c r="B33" s="69"/>
      <c r="C33" s="69"/>
      <c r="D33" s="69"/>
      <c r="E33" s="16"/>
      <c r="H33" s="99">
        <f t="shared" si="1"/>
        <v>0</v>
      </c>
      <c r="N33" s="5">
        <f t="shared" si="2"/>
        <v>0</v>
      </c>
    </row>
    <row r="34" spans="1:14" x14ac:dyDescent="0.25">
      <c r="A34" s="29">
        <v>26</v>
      </c>
      <c r="B34" s="69"/>
      <c r="C34" s="69"/>
      <c r="D34" s="69"/>
      <c r="E34" s="16"/>
      <c r="H34" s="99">
        <f t="shared" si="1"/>
        <v>0</v>
      </c>
      <c r="N34" s="5">
        <f t="shared" si="2"/>
        <v>0</v>
      </c>
    </row>
    <row r="35" spans="1:14" x14ac:dyDescent="0.25">
      <c r="A35" s="29">
        <v>27</v>
      </c>
      <c r="B35" s="69"/>
      <c r="C35" s="69"/>
      <c r="D35" s="69"/>
      <c r="E35" s="16"/>
      <c r="H35" s="99">
        <f t="shared" si="1"/>
        <v>0</v>
      </c>
      <c r="N35" s="5">
        <f t="shared" si="2"/>
        <v>0</v>
      </c>
    </row>
    <row r="36" spans="1:14" x14ac:dyDescent="0.25">
      <c r="A36" s="13">
        <v>28</v>
      </c>
      <c r="B36" s="69"/>
      <c r="C36" s="69"/>
      <c r="D36" s="69"/>
      <c r="E36" s="16"/>
      <c r="H36" s="99">
        <f t="shared" si="1"/>
        <v>0</v>
      </c>
      <c r="N36" s="5">
        <f t="shared" si="2"/>
        <v>0</v>
      </c>
    </row>
    <row r="37" spans="1:14" x14ac:dyDescent="0.25">
      <c r="A37" s="29">
        <v>29</v>
      </c>
      <c r="B37" s="100"/>
      <c r="C37" s="101" t="s">
        <v>87</v>
      </c>
      <c r="D37" s="100"/>
      <c r="E37" s="16"/>
      <c r="H37" s="28">
        <f>I37+J37+K37</f>
        <v>0</v>
      </c>
      <c r="N37" s="102">
        <f>G37-I37-J37-K37-L37-M37</f>
        <v>0</v>
      </c>
    </row>
  </sheetData>
  <conditionalFormatting sqref="N1:N7 N39:N1048576 N10:N37">
    <cfRule type="cellIs" dxfId="42" priority="8" operator="notEqual">
      <formula>0</formula>
    </cfRule>
  </conditionalFormatting>
  <conditionalFormatting sqref="N8">
    <cfRule type="cellIs" dxfId="41" priority="7" operator="notEqual">
      <formula>0</formula>
    </cfRule>
  </conditionalFormatting>
  <conditionalFormatting sqref="I5">
    <cfRule type="cellIs" dxfId="40" priority="4" operator="lessThan">
      <formula>$I$3</formula>
    </cfRule>
  </conditionalFormatting>
  <conditionalFormatting sqref="S15:S17">
    <cfRule type="cellIs" dxfId="39" priority="2" operator="greaterThan">
      <formula>#REF!</formula>
    </cfRule>
  </conditionalFormatting>
  <conditionalFormatting sqref="N9">
    <cfRule type="cellIs" dxfId="38" priority="1" operator="notEqual">
      <formula>0</formula>
    </cfRule>
  </conditionalFormatting>
  <dataValidations count="4">
    <dataValidation allowBlank="1" sqref="N8" xr:uid="{00000000-0002-0000-0000-000000000000}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K8:M1048576 H9:H37" xr:uid="{00000000-0002-0000-0000-000002000000}"/>
    <dataValidation operator="lessThanOrEqual" allowBlank="1" showInputMessage="1" showErrorMessage="1" sqref="G8:G1048576" xr:uid="{00000000-0002-0000-0000-000001000000}"/>
    <dataValidation allowBlank="1" showInputMessage="1" showErrorMessage="1" promptTitle="OBLIGATORIU!" prompt="Selecati o subcategorie daca ati selectat categorie de chetuiala urmata de (*) in coloana alaturata (din stanga). _x000a_" sqref="D9:D37" xr:uid="{A5FBE2E8-4596-4D44-9853-D570788C44B7}"/>
  </dataValidation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Header xml:space="preserve">&amp;R&amp;"-,Bold"Anexa 7. Formular decont cultură </oddHeader>
    <oddFooter>&amp;C                                                                                                                        Nume, Prenume, semnatura:______________________________________________________________________________&amp;R&amp;P / &amp;N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D614053-36A5-424C-8733-5F6C474BB71F}">
          <x14:formula1>
            <xm:f>'Categorii cheltuieli'!$B$1:$B$20</xm:f>
          </x14:formula1>
          <xm:sqref>B10:B1048576</xm:sqref>
        </x14:dataValidation>
        <x14:dataValidation type="list" allowBlank="1" showInputMessage="1" showErrorMessage="1" xr:uid="{1E725FD5-66BB-4DF7-B3AC-5FE5A19508D7}">
          <x14:formula1>
            <xm:f>'Categorii cheltuieli'!$A$2:$A$5</xm:f>
          </x14:formula1>
          <xm:sqref>C9:C37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zoomScaleNormal="100" workbookViewId="0">
      <selection activeCell="A6" sqref="A6"/>
    </sheetView>
  </sheetViews>
  <sheetFormatPr defaultRowHeight="15" x14ac:dyDescent="0.25"/>
  <cols>
    <col min="1" max="1" width="28.140625" customWidth="1"/>
    <col min="2" max="2" width="11.28515625" customWidth="1"/>
  </cols>
  <sheetData>
    <row r="1" spans="1:2" x14ac:dyDescent="0.25">
      <c r="A1" s="8" t="s">
        <v>11</v>
      </c>
      <c r="B1" t="s">
        <v>43</v>
      </c>
    </row>
    <row r="2" spans="1:2" x14ac:dyDescent="0.25">
      <c r="A2" s="9" t="s">
        <v>67</v>
      </c>
      <c r="B2" t="s">
        <v>44</v>
      </c>
    </row>
    <row r="3" spans="1:2" x14ac:dyDescent="0.25">
      <c r="A3" s="10" t="s">
        <v>87</v>
      </c>
      <c r="B3" t="s">
        <v>45</v>
      </c>
    </row>
    <row r="4" spans="1:2" x14ac:dyDescent="0.25">
      <c r="A4" s="11" t="s">
        <v>88</v>
      </c>
      <c r="B4" t="s">
        <v>46</v>
      </c>
    </row>
    <row r="5" spans="1:2" x14ac:dyDescent="0.25">
      <c r="A5" s="12" t="s">
        <v>68</v>
      </c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51</v>
      </c>
    </row>
    <row r="10" spans="1:2" x14ac:dyDescent="0.25">
      <c r="B10" t="s">
        <v>52</v>
      </c>
    </row>
    <row r="11" spans="1:2" x14ac:dyDescent="0.25">
      <c r="B11" t="s">
        <v>53</v>
      </c>
    </row>
    <row r="12" spans="1:2" x14ac:dyDescent="0.25">
      <c r="A12" s="10"/>
      <c r="B12" t="s">
        <v>54</v>
      </c>
    </row>
    <row r="13" spans="1:2" x14ac:dyDescent="0.25">
      <c r="B13" t="s">
        <v>55</v>
      </c>
    </row>
    <row r="14" spans="1:2" x14ac:dyDescent="0.25">
      <c r="B14" t="s">
        <v>56</v>
      </c>
    </row>
    <row r="15" spans="1:2" x14ac:dyDescent="0.25">
      <c r="B15" t="s">
        <v>57</v>
      </c>
    </row>
    <row r="16" spans="1:2" x14ac:dyDescent="0.25">
      <c r="B16" t="s">
        <v>58</v>
      </c>
    </row>
    <row r="17" spans="1:2" x14ac:dyDescent="0.25">
      <c r="B17" t="s">
        <v>59</v>
      </c>
    </row>
    <row r="18" spans="1:2" x14ac:dyDescent="0.25">
      <c r="B18" t="s">
        <v>60</v>
      </c>
    </row>
    <row r="19" spans="1:2" x14ac:dyDescent="0.25">
      <c r="B19" t="s">
        <v>61</v>
      </c>
    </row>
    <row r="20" spans="1:2" x14ac:dyDescent="0.25">
      <c r="A20" s="10"/>
      <c r="B20" t="s">
        <v>62</v>
      </c>
    </row>
  </sheetData>
  <sheetProtection formatCells="0" formatColumns="0" formatRows="0" insertColumns="0" insertRows="0" insertHyperlinks="0" deleteColumns="0" deleteRows="0" sort="0" autoFilter="0" pivotTables="0"/>
  <phoneticPr fontId="3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69724-0963-4543-9138-72902FCE540B}">
  <sheetPr>
    <tabColor rgb="FFFFC000"/>
    <pageSetUpPr fitToPage="1"/>
  </sheetPr>
  <dimension ref="A1:XEU24"/>
  <sheetViews>
    <sheetView tabSelected="1" zoomScale="85" zoomScaleNormal="85" zoomScalePageLayoutView="40" workbookViewId="0">
      <pane ySplit="8" topLeftCell="A9" activePane="bottomLeft" state="frozenSplit"/>
      <selection pane="bottomLeft" activeCell="C13" sqref="C13"/>
    </sheetView>
  </sheetViews>
  <sheetFormatPr defaultColWidth="48.85546875" defaultRowHeight="15" x14ac:dyDescent="0.25"/>
  <cols>
    <col min="1" max="1" width="6" style="13" customWidth="1"/>
    <col min="2" max="2" width="9.5703125" style="73" bestFit="1" customWidth="1"/>
    <col min="3" max="3" width="21.28515625" style="15" customWidth="1"/>
    <col min="4" max="4" width="16.7109375" style="14" customWidth="1"/>
    <col min="5" max="5" width="20.28515625" style="30" customWidth="1"/>
    <col min="6" max="6" width="14" style="28" customWidth="1"/>
    <col min="7" max="7" width="17.85546875" style="28" customWidth="1"/>
    <col min="8" max="10" width="13.28515625" style="28" customWidth="1"/>
    <col min="11" max="11" width="15" style="28" customWidth="1"/>
    <col min="12" max="12" width="13.28515625" style="28" customWidth="1"/>
    <col min="13" max="13" width="15.28515625" style="28" bestFit="1" customWidth="1"/>
    <col min="14" max="14" width="10.42578125" style="5" customWidth="1"/>
    <col min="15" max="15" width="12.85546875" style="17" customWidth="1"/>
    <col min="16" max="16" width="14" style="17" customWidth="1"/>
    <col min="17" max="17" width="26.140625" style="17" hidden="1" customWidth="1"/>
    <col min="18" max="18" width="12.7109375" style="17" hidden="1" customWidth="1"/>
    <col min="19" max="19" width="17" style="17" hidden="1" customWidth="1"/>
    <col min="20" max="20" width="15" style="17" hidden="1" customWidth="1"/>
    <col min="21" max="21" width="11.7109375" style="17" hidden="1" customWidth="1"/>
    <col min="22" max="16372" width="36.5703125" style="17" customWidth="1"/>
    <col min="16373" max="16373" width="13" style="17" customWidth="1"/>
    <col min="16374" max="16374" width="48.85546875" style="17"/>
    <col min="16375" max="16375" width="1.140625" style="17" customWidth="1"/>
    <col min="16376" max="16384" width="48.85546875" style="31"/>
  </cols>
  <sheetData>
    <row r="1" spans="1:21" ht="45.75" thickBot="1" x14ac:dyDescent="0.3">
      <c r="E1" s="16"/>
      <c r="F1" s="55" t="s">
        <v>26</v>
      </c>
      <c r="G1" s="33" t="s">
        <v>65</v>
      </c>
      <c r="H1" s="33" t="s">
        <v>6</v>
      </c>
      <c r="I1" s="33" t="s">
        <v>0</v>
      </c>
      <c r="J1" s="33" t="s">
        <v>21</v>
      </c>
      <c r="K1" s="33" t="s">
        <v>1</v>
      </c>
      <c r="L1" s="33" t="s">
        <v>2</v>
      </c>
      <c r="M1" s="34" t="s">
        <v>3</v>
      </c>
      <c r="P1" s="1"/>
      <c r="Q1" s="6"/>
      <c r="R1" s="35" t="s">
        <v>6</v>
      </c>
      <c r="S1" s="35" t="s">
        <v>25</v>
      </c>
      <c r="T1" s="35" t="s">
        <v>1</v>
      </c>
      <c r="U1" s="1"/>
    </row>
    <row r="2" spans="1:21" x14ac:dyDescent="0.25">
      <c r="E2" s="16"/>
      <c r="F2" s="56" t="s">
        <v>22</v>
      </c>
      <c r="G2" s="36">
        <f>H2+L2</f>
        <v>45585</v>
      </c>
      <c r="H2" s="36">
        <f>SUM(I2:K2)</f>
        <v>45585</v>
      </c>
      <c r="I2" s="36">
        <v>29285</v>
      </c>
      <c r="J2" s="36">
        <v>800</v>
      </c>
      <c r="K2" s="36">
        <v>15500</v>
      </c>
      <c r="L2" s="36"/>
      <c r="M2" s="36"/>
      <c r="P2" s="2"/>
      <c r="Q2" s="38" t="s">
        <v>7</v>
      </c>
      <c r="R2" s="39">
        <f>S2+T2</f>
        <v>45585</v>
      </c>
      <c r="S2" s="39">
        <f>I2+J2</f>
        <v>30085</v>
      </c>
      <c r="T2" s="40">
        <f>K2</f>
        <v>15500</v>
      </c>
      <c r="U2" s="2"/>
    </row>
    <row r="3" spans="1:21" ht="45.75" thickBot="1" x14ac:dyDescent="0.3">
      <c r="E3" s="16"/>
      <c r="F3" s="56" t="s">
        <v>27</v>
      </c>
      <c r="G3" s="36"/>
      <c r="H3" s="36">
        <f>SUM(I3:K3)</f>
        <v>100</v>
      </c>
      <c r="I3" s="36">
        <v>66</v>
      </c>
      <c r="J3" s="36"/>
      <c r="K3" s="36">
        <v>34</v>
      </c>
      <c r="L3" s="36"/>
      <c r="M3" s="36"/>
      <c r="P3" s="2"/>
      <c r="Q3" s="41" t="s">
        <v>9</v>
      </c>
      <c r="R3" s="42">
        <f>S3+T3</f>
        <v>100</v>
      </c>
      <c r="S3" s="42">
        <f>I3+J3</f>
        <v>66</v>
      </c>
      <c r="T3" s="43">
        <f>K3</f>
        <v>34</v>
      </c>
      <c r="U3" s="2"/>
    </row>
    <row r="4" spans="1:21" ht="30" x14ac:dyDescent="0.25">
      <c r="E4" s="16"/>
      <c r="F4" s="57" t="s">
        <v>28</v>
      </c>
      <c r="G4" s="37">
        <f t="shared" ref="G4:M4" si="0">SUM(G24:G506)</f>
        <v>0</v>
      </c>
      <c r="H4" s="37">
        <f t="shared" si="0"/>
        <v>0</v>
      </c>
      <c r="I4" s="37">
        <f t="shared" si="0"/>
        <v>0</v>
      </c>
      <c r="J4" s="37">
        <f t="shared" si="0"/>
        <v>0</v>
      </c>
      <c r="K4" s="37">
        <f t="shared" si="0"/>
        <v>0</v>
      </c>
      <c r="L4" s="37">
        <f t="shared" si="0"/>
        <v>0</v>
      </c>
      <c r="M4" s="37">
        <f t="shared" si="0"/>
        <v>0</v>
      </c>
      <c r="N4" s="19"/>
      <c r="P4" s="2"/>
      <c r="Q4" s="44" t="s">
        <v>8</v>
      </c>
      <c r="R4" s="45" t="e">
        <f>S4+T4</f>
        <v>#DIV/0!</v>
      </c>
      <c r="S4" s="45">
        <f>S3*(I4+J4)%</f>
        <v>0</v>
      </c>
      <c r="T4" s="62" t="e">
        <f>IF((I5+J5)&lt;S3,H4*(I3+J3)%,"OK")</f>
        <v>#DIV/0!</v>
      </c>
      <c r="U4" s="2"/>
    </row>
    <row r="5" spans="1:21" s="17" customFormat="1" ht="45.75" thickBot="1" x14ac:dyDescent="0.3">
      <c r="A5" s="13"/>
      <c r="B5" s="73"/>
      <c r="C5" s="15"/>
      <c r="D5" s="14"/>
      <c r="E5" s="16"/>
      <c r="F5" s="57" t="s">
        <v>29</v>
      </c>
      <c r="G5" s="37"/>
      <c r="H5" s="37" t="e">
        <f>SUM(I5:K5)</f>
        <v>#DIV/0!</v>
      </c>
      <c r="I5" s="37" t="e">
        <f>(I4+J4)/H4*100</f>
        <v>#DIV/0!</v>
      </c>
      <c r="J5" s="37"/>
      <c r="K5" s="37" t="e">
        <f>K4*100/H4</f>
        <v>#DIV/0!</v>
      </c>
      <c r="L5" s="37"/>
      <c r="M5" s="37"/>
      <c r="N5" s="19"/>
      <c r="P5" s="2"/>
      <c r="Q5" s="46" t="s">
        <v>10</v>
      </c>
      <c r="R5" s="47" t="e">
        <f>S5+T5</f>
        <v>#DIV/0!</v>
      </c>
      <c r="S5" s="47" t="e">
        <f>R4/S4*100</f>
        <v>#DIV/0!</v>
      </c>
      <c r="T5" s="48" t="e">
        <f>R4/T4*100</f>
        <v>#DIV/0!</v>
      </c>
      <c r="U5" s="2" t="s">
        <v>40</v>
      </c>
    </row>
    <row r="6" spans="1:21" s="17" customFormat="1" ht="30.75" thickBot="1" x14ac:dyDescent="0.3">
      <c r="A6" s="13"/>
      <c r="B6" s="73"/>
      <c r="C6" s="15"/>
      <c r="D6" s="14"/>
      <c r="E6" s="16"/>
      <c r="F6" s="57" t="s">
        <v>66</v>
      </c>
      <c r="G6" s="37"/>
      <c r="H6" s="37">
        <f>SUM(I6:K6)</f>
        <v>0</v>
      </c>
      <c r="I6" s="37">
        <f>I3*H4/100</f>
        <v>0</v>
      </c>
      <c r="J6" s="37"/>
      <c r="K6" s="37">
        <f>H4-I6</f>
        <v>0</v>
      </c>
      <c r="L6" s="37"/>
      <c r="M6" s="37"/>
      <c r="N6" s="19"/>
      <c r="P6" s="2"/>
      <c r="Q6" s="70"/>
      <c r="R6" s="71"/>
      <c r="S6" s="71"/>
      <c r="T6" s="72"/>
      <c r="U6" s="2"/>
    </row>
    <row r="7" spans="1:21" s="17" customFormat="1" ht="24" thickBot="1" x14ac:dyDescent="0.3">
      <c r="A7" s="13"/>
      <c r="B7" s="73"/>
      <c r="C7" s="15"/>
      <c r="D7" s="14"/>
      <c r="E7" s="16"/>
      <c r="F7" s="18"/>
      <c r="G7" s="18"/>
      <c r="H7" s="18"/>
      <c r="I7" s="18"/>
      <c r="J7" s="18"/>
      <c r="K7" s="18"/>
      <c r="L7" s="18"/>
      <c r="M7" s="18"/>
      <c r="N7" s="19"/>
      <c r="P7" s="2"/>
      <c r="Q7" s="49" t="s">
        <v>24</v>
      </c>
      <c r="R7" s="39"/>
      <c r="S7" s="39"/>
      <c r="T7" s="40">
        <v>1000</v>
      </c>
      <c r="U7" s="4">
        <f>T7</f>
        <v>1000</v>
      </c>
    </row>
    <row r="8" spans="1:21" s="78" customFormat="1" ht="95.25" thickBot="1" x14ac:dyDescent="0.3">
      <c r="A8" s="83" t="s">
        <v>69</v>
      </c>
      <c r="B8" s="84" t="s">
        <v>63</v>
      </c>
      <c r="C8" s="85" t="s">
        <v>13</v>
      </c>
      <c r="D8" s="86" t="s">
        <v>64</v>
      </c>
      <c r="E8" s="74" t="s">
        <v>4</v>
      </c>
      <c r="F8" s="75" t="s">
        <v>5</v>
      </c>
      <c r="G8" s="76" t="s">
        <v>70</v>
      </c>
      <c r="H8" s="75" t="s">
        <v>71</v>
      </c>
      <c r="I8" s="75" t="s">
        <v>72</v>
      </c>
      <c r="J8" s="75" t="s">
        <v>73</v>
      </c>
      <c r="K8" s="75" t="s">
        <v>74</v>
      </c>
      <c r="L8" s="75" t="s">
        <v>75</v>
      </c>
      <c r="M8" s="75" t="s">
        <v>19</v>
      </c>
      <c r="N8" s="77" t="s">
        <v>76</v>
      </c>
      <c r="P8" s="79"/>
      <c r="Q8" s="80" t="s">
        <v>23</v>
      </c>
      <c r="R8" s="81"/>
      <c r="S8" s="81"/>
      <c r="T8" s="82"/>
      <c r="U8" s="79"/>
    </row>
    <row r="9" spans="1:21" s="78" customFormat="1" ht="32.25" thickBot="1" x14ac:dyDescent="0.3">
      <c r="A9" s="87">
        <v>1</v>
      </c>
      <c r="B9" s="88" t="s">
        <v>43</v>
      </c>
      <c r="C9" s="89" t="s">
        <v>67</v>
      </c>
      <c r="D9" s="90" t="s">
        <v>84</v>
      </c>
      <c r="E9" s="78" t="s">
        <v>77</v>
      </c>
      <c r="F9" s="91" t="s">
        <v>78</v>
      </c>
      <c r="G9" s="91">
        <v>6000</v>
      </c>
      <c r="H9" s="91">
        <f>I9+J9+K9</f>
        <v>5000</v>
      </c>
      <c r="I9" s="91">
        <v>1000</v>
      </c>
      <c r="J9" s="91">
        <v>1000</v>
      </c>
      <c r="K9" s="91">
        <v>3000</v>
      </c>
      <c r="L9" s="91">
        <v>500</v>
      </c>
      <c r="M9" s="91">
        <v>500</v>
      </c>
      <c r="N9" s="92">
        <f t="shared" ref="N9:N24" si="1">G9-I9-J9-K9-L9-M9</f>
        <v>0</v>
      </c>
      <c r="P9" s="93"/>
      <c r="Q9" s="96"/>
      <c r="R9" s="97"/>
      <c r="S9" s="97"/>
      <c r="T9" s="98"/>
      <c r="U9" s="93"/>
    </row>
    <row r="10" spans="1:21" s="78" customFormat="1" ht="32.25" thickBot="1" x14ac:dyDescent="0.3">
      <c r="A10" s="87">
        <v>2</v>
      </c>
      <c r="B10" s="88" t="s">
        <v>46</v>
      </c>
      <c r="C10" s="89" t="s">
        <v>87</v>
      </c>
      <c r="D10" s="90" t="s">
        <v>85</v>
      </c>
      <c r="E10" s="78" t="s">
        <v>77</v>
      </c>
      <c r="F10" s="91" t="s">
        <v>82</v>
      </c>
      <c r="G10" s="91">
        <v>6000</v>
      </c>
      <c r="H10" s="91">
        <f t="shared" ref="H10:H24" si="2">I10+J10+K10</f>
        <v>6000</v>
      </c>
      <c r="I10" s="91">
        <v>2000</v>
      </c>
      <c r="J10" s="91">
        <v>2000</v>
      </c>
      <c r="K10" s="91">
        <v>2000</v>
      </c>
      <c r="L10" s="91"/>
      <c r="M10" s="91"/>
      <c r="N10" s="92">
        <f t="shared" si="1"/>
        <v>0</v>
      </c>
      <c r="P10" s="93"/>
      <c r="Q10" s="96"/>
      <c r="R10" s="97"/>
      <c r="S10" s="97"/>
      <c r="T10" s="98"/>
      <c r="U10" s="93"/>
    </row>
    <row r="11" spans="1:21" s="78" customFormat="1" ht="32.25" thickBot="1" x14ac:dyDescent="0.3">
      <c r="A11" s="87">
        <v>3</v>
      </c>
      <c r="B11" s="88" t="s">
        <v>48</v>
      </c>
      <c r="C11" s="89" t="s">
        <v>88</v>
      </c>
      <c r="D11" s="90" t="s">
        <v>86</v>
      </c>
      <c r="E11" s="78" t="s">
        <v>77</v>
      </c>
      <c r="F11" s="91" t="s">
        <v>83</v>
      </c>
      <c r="G11" s="91">
        <v>6000</v>
      </c>
      <c r="H11" s="91">
        <f t="shared" si="2"/>
        <v>6000</v>
      </c>
      <c r="I11" s="91">
        <v>3000</v>
      </c>
      <c r="J11" s="91">
        <v>2000</v>
      </c>
      <c r="K11" s="91">
        <v>1000</v>
      </c>
      <c r="L11" s="91"/>
      <c r="M11" s="91"/>
      <c r="N11" s="92">
        <f t="shared" si="1"/>
        <v>0</v>
      </c>
      <c r="P11" s="93"/>
      <c r="Q11" s="96"/>
      <c r="R11" s="97"/>
      <c r="S11" s="97"/>
      <c r="T11" s="98"/>
      <c r="U11" s="93"/>
    </row>
    <row r="12" spans="1:21" s="78" customFormat="1" ht="16.5" thickBot="1" x14ac:dyDescent="0.3">
      <c r="A12" s="87"/>
      <c r="B12" s="88" t="s">
        <v>49</v>
      </c>
      <c r="C12" s="89" t="s">
        <v>68</v>
      </c>
      <c r="D12" s="90"/>
      <c r="F12" s="91"/>
      <c r="G12" s="91"/>
      <c r="H12" s="91">
        <f t="shared" si="2"/>
        <v>0</v>
      </c>
      <c r="I12" s="91"/>
      <c r="J12" s="91"/>
      <c r="K12" s="91"/>
      <c r="L12" s="91"/>
      <c r="M12" s="91"/>
      <c r="N12" s="92">
        <f t="shared" si="1"/>
        <v>0</v>
      </c>
      <c r="P12" s="93"/>
      <c r="Q12" s="96"/>
      <c r="R12" s="97"/>
      <c r="S12" s="97"/>
      <c r="T12" s="98"/>
      <c r="U12" s="93"/>
    </row>
    <row r="13" spans="1:21" s="78" customFormat="1" ht="16.5" thickBot="1" x14ac:dyDescent="0.3">
      <c r="A13" s="87"/>
      <c r="B13" s="88"/>
      <c r="C13" s="89"/>
      <c r="D13" s="90"/>
      <c r="F13" s="91"/>
      <c r="G13" s="91"/>
      <c r="H13" s="91">
        <f t="shared" si="2"/>
        <v>0</v>
      </c>
      <c r="I13" s="91"/>
      <c r="J13" s="91"/>
      <c r="K13" s="91"/>
      <c r="L13" s="91"/>
      <c r="M13" s="91"/>
      <c r="N13" s="92">
        <f t="shared" si="1"/>
        <v>0</v>
      </c>
      <c r="P13" s="93"/>
      <c r="Q13" s="96"/>
      <c r="R13" s="97"/>
      <c r="S13" s="97"/>
      <c r="T13" s="98"/>
      <c r="U13" s="93"/>
    </row>
    <row r="14" spans="1:21" s="78" customFormat="1" ht="16.5" thickBot="1" x14ac:dyDescent="0.3">
      <c r="A14" s="87"/>
      <c r="B14" s="88"/>
      <c r="C14" s="89"/>
      <c r="D14" s="90"/>
      <c r="F14" s="91"/>
      <c r="G14" s="91"/>
      <c r="H14" s="91">
        <f t="shared" si="2"/>
        <v>0</v>
      </c>
      <c r="I14" s="91"/>
      <c r="J14" s="91"/>
      <c r="K14" s="91"/>
      <c r="L14" s="91"/>
      <c r="M14" s="91"/>
      <c r="N14" s="92">
        <f t="shared" si="1"/>
        <v>0</v>
      </c>
      <c r="P14" s="93"/>
      <c r="Q14" s="96"/>
      <c r="R14" s="97"/>
      <c r="S14" s="97"/>
      <c r="T14" s="98"/>
      <c r="U14" s="93"/>
    </row>
    <row r="15" spans="1:21" s="78" customFormat="1" ht="16.5" thickBot="1" x14ac:dyDescent="0.3">
      <c r="A15" s="87"/>
      <c r="B15" s="88"/>
      <c r="C15" s="89"/>
      <c r="D15" s="90"/>
      <c r="F15" s="91"/>
      <c r="G15" s="91"/>
      <c r="H15" s="91">
        <f t="shared" si="2"/>
        <v>0</v>
      </c>
      <c r="I15" s="91"/>
      <c r="J15" s="91"/>
      <c r="K15" s="91"/>
      <c r="L15" s="91"/>
      <c r="M15" s="91"/>
      <c r="N15" s="92">
        <f t="shared" si="1"/>
        <v>0</v>
      </c>
      <c r="P15" s="93"/>
      <c r="Q15" s="96"/>
      <c r="R15" s="97"/>
      <c r="S15" s="97"/>
      <c r="T15" s="98"/>
      <c r="U15" s="93"/>
    </row>
    <row r="16" spans="1:21" s="78" customFormat="1" ht="16.5" thickBot="1" x14ac:dyDescent="0.3">
      <c r="A16" s="87"/>
      <c r="B16" s="88"/>
      <c r="C16" s="89"/>
      <c r="D16" s="90"/>
      <c r="F16" s="91"/>
      <c r="G16" s="91"/>
      <c r="H16" s="91">
        <f t="shared" si="2"/>
        <v>0</v>
      </c>
      <c r="I16" s="91"/>
      <c r="J16" s="91"/>
      <c r="K16" s="91"/>
      <c r="L16" s="91"/>
      <c r="M16" s="91"/>
      <c r="N16" s="92">
        <f t="shared" si="1"/>
        <v>0</v>
      </c>
      <c r="P16" s="93"/>
      <c r="Q16" s="96"/>
      <c r="R16" s="97"/>
      <c r="S16" s="97"/>
      <c r="T16" s="98"/>
      <c r="U16" s="93"/>
    </row>
    <row r="17" spans="1:21" s="78" customFormat="1" ht="16.5" thickBot="1" x14ac:dyDescent="0.3">
      <c r="A17" s="87"/>
      <c r="B17" s="88"/>
      <c r="C17" s="89"/>
      <c r="D17" s="90"/>
      <c r="F17" s="91"/>
      <c r="G17" s="91"/>
      <c r="H17" s="91">
        <f t="shared" si="2"/>
        <v>0</v>
      </c>
      <c r="I17" s="91"/>
      <c r="J17" s="91"/>
      <c r="K17" s="91"/>
      <c r="L17" s="91"/>
      <c r="M17" s="91"/>
      <c r="N17" s="92">
        <f t="shared" si="1"/>
        <v>0</v>
      </c>
      <c r="P17" s="93"/>
      <c r="Q17" s="96"/>
      <c r="R17" s="97"/>
      <c r="S17" s="97"/>
      <c r="T17" s="98"/>
      <c r="U17" s="93"/>
    </row>
    <row r="18" spans="1:21" s="78" customFormat="1" ht="16.5" thickBot="1" x14ac:dyDescent="0.3">
      <c r="A18" s="87"/>
      <c r="B18" s="88"/>
      <c r="C18" s="89"/>
      <c r="D18" s="90"/>
      <c r="F18" s="91"/>
      <c r="G18" s="91"/>
      <c r="H18" s="91">
        <f t="shared" si="2"/>
        <v>0</v>
      </c>
      <c r="I18" s="91"/>
      <c r="J18" s="91"/>
      <c r="K18" s="91"/>
      <c r="L18" s="91"/>
      <c r="M18" s="91"/>
      <c r="N18" s="92">
        <f t="shared" si="1"/>
        <v>0</v>
      </c>
      <c r="P18" s="93"/>
      <c r="Q18" s="96"/>
      <c r="R18" s="97"/>
      <c r="S18" s="97"/>
      <c r="T18" s="98"/>
      <c r="U18" s="93"/>
    </row>
    <row r="19" spans="1:21" s="78" customFormat="1" ht="16.5" thickBot="1" x14ac:dyDescent="0.3">
      <c r="A19" s="87"/>
      <c r="B19" s="88"/>
      <c r="C19" s="89"/>
      <c r="D19" s="90"/>
      <c r="F19" s="91"/>
      <c r="G19" s="91"/>
      <c r="H19" s="91">
        <f t="shared" si="2"/>
        <v>0</v>
      </c>
      <c r="I19" s="91"/>
      <c r="J19" s="91"/>
      <c r="K19" s="91"/>
      <c r="L19" s="91"/>
      <c r="M19" s="91"/>
      <c r="N19" s="92">
        <f t="shared" si="1"/>
        <v>0</v>
      </c>
      <c r="P19" s="93"/>
      <c r="Q19" s="96"/>
      <c r="R19" s="97"/>
      <c r="S19" s="97"/>
      <c r="T19" s="98"/>
      <c r="U19" s="93"/>
    </row>
    <row r="20" spans="1:21" s="78" customFormat="1" ht="16.5" thickBot="1" x14ac:dyDescent="0.3">
      <c r="A20" s="87"/>
      <c r="B20" s="88"/>
      <c r="C20" s="89"/>
      <c r="D20" s="90"/>
      <c r="F20" s="91"/>
      <c r="G20" s="91"/>
      <c r="H20" s="91">
        <f t="shared" si="2"/>
        <v>0</v>
      </c>
      <c r="I20" s="91"/>
      <c r="J20" s="91"/>
      <c r="K20" s="91"/>
      <c r="L20" s="91"/>
      <c r="M20" s="91"/>
      <c r="N20" s="92">
        <f t="shared" si="1"/>
        <v>0</v>
      </c>
      <c r="P20" s="93"/>
      <c r="Q20" s="96"/>
      <c r="R20" s="97"/>
      <c r="S20" s="97"/>
      <c r="T20" s="98"/>
      <c r="U20" s="93"/>
    </row>
    <row r="21" spans="1:21" s="78" customFormat="1" ht="16.5" thickBot="1" x14ac:dyDescent="0.3">
      <c r="A21" s="87"/>
      <c r="B21" s="88"/>
      <c r="C21" s="89"/>
      <c r="D21" s="90"/>
      <c r="F21" s="91"/>
      <c r="G21" s="91"/>
      <c r="H21" s="91">
        <f t="shared" si="2"/>
        <v>0</v>
      </c>
      <c r="I21" s="91"/>
      <c r="J21" s="91"/>
      <c r="K21" s="91"/>
      <c r="L21" s="91"/>
      <c r="M21" s="91"/>
      <c r="N21" s="92">
        <f t="shared" si="1"/>
        <v>0</v>
      </c>
      <c r="P21" s="93"/>
      <c r="Q21" s="96"/>
      <c r="R21" s="97"/>
      <c r="S21" s="97"/>
      <c r="T21" s="98"/>
      <c r="U21" s="93"/>
    </row>
    <row r="22" spans="1:21" s="78" customFormat="1" ht="16.5" thickBot="1" x14ac:dyDescent="0.3">
      <c r="A22" s="87"/>
      <c r="B22" s="88"/>
      <c r="C22" s="89"/>
      <c r="D22" s="90"/>
      <c r="F22" s="91"/>
      <c r="G22" s="91"/>
      <c r="H22" s="91">
        <f t="shared" si="2"/>
        <v>0</v>
      </c>
      <c r="I22" s="91"/>
      <c r="J22" s="91"/>
      <c r="K22" s="91"/>
      <c r="L22" s="91"/>
      <c r="M22" s="91"/>
      <c r="N22" s="92">
        <f t="shared" si="1"/>
        <v>0</v>
      </c>
      <c r="P22" s="93"/>
      <c r="Q22" s="96"/>
      <c r="R22" s="97"/>
      <c r="S22" s="97"/>
      <c r="T22" s="98"/>
      <c r="U22" s="93"/>
    </row>
    <row r="23" spans="1:21" s="78" customFormat="1" ht="16.5" thickBot="1" x14ac:dyDescent="0.3">
      <c r="A23" s="87"/>
      <c r="B23" s="88"/>
      <c r="C23" s="89"/>
      <c r="D23" s="90"/>
      <c r="F23" s="91"/>
      <c r="G23" s="91"/>
      <c r="H23" s="91">
        <f t="shared" si="2"/>
        <v>0</v>
      </c>
      <c r="I23" s="91"/>
      <c r="J23" s="91"/>
      <c r="K23" s="91"/>
      <c r="L23" s="91"/>
      <c r="M23" s="91"/>
      <c r="N23" s="92">
        <f t="shared" si="1"/>
        <v>0</v>
      </c>
      <c r="P23" s="93"/>
      <c r="Q23" s="96"/>
      <c r="R23" s="97"/>
      <c r="S23" s="97"/>
      <c r="T23" s="98"/>
      <c r="U23" s="93"/>
    </row>
    <row r="24" spans="1:21" s="78" customFormat="1" ht="16.5" thickBot="1" x14ac:dyDescent="0.3">
      <c r="A24" s="87"/>
      <c r="C24" s="94"/>
      <c r="D24" s="95"/>
      <c r="F24" s="91"/>
      <c r="G24" s="91"/>
      <c r="H24" s="91">
        <f t="shared" si="2"/>
        <v>0</v>
      </c>
      <c r="I24" s="91"/>
      <c r="J24" s="91"/>
      <c r="K24" s="91"/>
      <c r="L24" s="91"/>
      <c r="M24" s="91"/>
      <c r="N24" s="92">
        <f t="shared" si="1"/>
        <v>0</v>
      </c>
      <c r="P24" s="93"/>
      <c r="Q24" s="96" t="s">
        <v>23</v>
      </c>
      <c r="R24" s="97"/>
      <c r="S24" s="97"/>
      <c r="T24" s="98"/>
      <c r="U24" s="93"/>
    </row>
  </sheetData>
  <phoneticPr fontId="34" type="noConversion"/>
  <conditionalFormatting sqref="N1:N7 N26:N1048576">
    <cfRule type="cellIs" dxfId="21" priority="8" operator="notEqual">
      <formula>0</formula>
    </cfRule>
  </conditionalFormatting>
  <conditionalFormatting sqref="N8 N10:N23">
    <cfRule type="cellIs" dxfId="20" priority="7" operator="notEqual">
      <formula>0</formula>
    </cfRule>
  </conditionalFormatting>
  <conditionalFormatting sqref="I5">
    <cfRule type="cellIs" dxfId="19" priority="6" operator="lessThan">
      <formula>$I$3</formula>
    </cfRule>
  </conditionalFormatting>
  <conditionalFormatting sqref="N10:N24">
    <cfRule type="cellIs" dxfId="18" priority="4" operator="notEqual">
      <formula>0</formula>
    </cfRule>
  </conditionalFormatting>
  <conditionalFormatting sqref="N9">
    <cfRule type="cellIs" dxfId="17" priority="2" operator="notEqual">
      <formula>0</formula>
    </cfRule>
  </conditionalFormatting>
  <conditionalFormatting sqref="N9">
    <cfRule type="cellIs" dxfId="16" priority="1" operator="notEqual">
      <formula>0</formula>
    </cfRule>
  </conditionalFormatting>
  <dataValidations count="3"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K8:M1048576" xr:uid="{1541F0E2-F50D-4BBC-9981-BA48A5528FD5}"/>
    <dataValidation allowBlank="1" sqref="N8 N10:N24" xr:uid="{35B0C7C2-87FE-4F0E-865A-F1D4272C4501}"/>
    <dataValidation operator="lessThanOrEqual" allowBlank="1" showInputMessage="1" showErrorMessage="1" sqref="G8:G1048576" xr:uid="{7710E15C-BF7F-4CD4-B3A7-77A80AFFB38C}"/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Header xml:space="preserve">&amp;R&amp;"-,Bold"Anexa 7. Formular decont cultură </oddHeader>
    <oddFooter>&amp;CReprezentant legal / Nume, Prenume, semnaturia, stampila:
______________________________________________________________________________&amp;R&amp;P / &amp;N</oddFooter>
  </headerFooter>
  <drawing r:id="rId2"/>
  <legacyDrawing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OBLIGATORIU!" prompt="Puteti completa astfel:_x000a_1.Alegeti din lista activitatea; 2 Alegeti din lista activitatea si completati denumirea; Introduceti o alta denumire_x000a_" xr:uid="{19C0EE91-B574-4554-95F0-1BEDA1A2B317}">
          <x14:formula1>
            <xm:f>'Categorii cheltuieli'!$B$1:$B$20</xm:f>
          </x14:formula1>
          <xm:sqref>B8:B24</xm:sqref>
        </x14:dataValidation>
        <x14:dataValidation type="list" allowBlank="1" showInputMessage="1" showErrorMessage="1" xr:uid="{F1C3613A-984D-4228-B115-3380DB3560E0}">
          <x14:formula1>
            <xm:f>'Categorii cheltuieli'!$A$2:$A$5</xm:f>
          </x14:formula1>
          <xm:sqref>C9:C24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Decont Tineret 2022</vt:lpstr>
      <vt:lpstr>Categorii cheltuieli</vt:lpstr>
      <vt:lpstr>Demo DECONT &amp; Instructiuni 2022</vt:lpstr>
      <vt:lpstr>'Decont Tineret 2022'!Print_Titles</vt:lpstr>
      <vt:lpstr>'Demo DECONT &amp; Instructiuni 2022'!Print_Titles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Negrea Cornel</cp:lastModifiedBy>
  <cp:lastPrinted>2020-01-17T07:37:32Z</cp:lastPrinted>
  <dcterms:created xsi:type="dcterms:W3CDTF">2017-11-02T06:22:15Z</dcterms:created>
  <dcterms:modified xsi:type="dcterms:W3CDTF">2022-01-05T06:53:52Z</dcterms:modified>
</cp:coreProperties>
</file>